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4988" windowHeight="9432" activeTab="1"/>
  </bookViews>
  <sheets>
    <sheet name="日統計表-97" sheetId="1" r:id="rId1"/>
    <sheet name="班級統計表-97" sheetId="2" r:id="rId2"/>
    <sheet name="日統計表-96" sheetId="3" r:id="rId3"/>
    <sheet name="班級統計表-96" sheetId="4" r:id="rId4"/>
    <sheet name="班級統計表-9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<sst xmlns="http://schemas.openxmlformats.org/spreadsheetml/2006/main" count="116" uniqueCount="38">
  <si>
    <t>班級</t>
  </si>
  <si>
    <t>合計</t>
  </si>
  <si>
    <t>小計</t>
  </si>
  <si>
    <t xml:space="preserve"> 台北市立龍門國民中學學生家長會96學年度募款統計表-班級</t>
  </si>
  <si>
    <t>金額</t>
  </si>
  <si>
    <t>指定捐款</t>
  </si>
  <si>
    <t>一般捐款</t>
  </si>
  <si>
    <t>捐款總額</t>
  </si>
  <si>
    <t>班級</t>
  </si>
  <si>
    <t>金額</t>
  </si>
  <si>
    <t>小計</t>
  </si>
  <si>
    <t>指定捐款</t>
  </si>
  <si>
    <t>一般捐款</t>
  </si>
  <si>
    <t>捐款總額</t>
  </si>
  <si>
    <t xml:space="preserve"> 台北市立龍門國民中學學生家長會95學年度募款統計表-班級</t>
  </si>
  <si>
    <t>其他捐款</t>
  </si>
  <si>
    <t xml:space="preserve"> 一般</t>
  </si>
  <si>
    <t>指定</t>
  </si>
  <si>
    <t>一般</t>
  </si>
  <si>
    <t>合計</t>
  </si>
  <si>
    <t>12月19日</t>
  </si>
  <si>
    <t xml:space="preserve"> 台北市立龍門國民中學學生家長會97學年度募款每日統計表</t>
  </si>
  <si>
    <t xml:space="preserve"> 台北市立龍門國民中學學生家長會96學年度募款每日統計表</t>
  </si>
  <si>
    <t>班級</t>
  </si>
  <si>
    <t>12月4日</t>
  </si>
  <si>
    <t>12月10日</t>
  </si>
  <si>
    <t>12月19日</t>
  </si>
  <si>
    <t>合計</t>
  </si>
  <si>
    <t xml:space="preserve"> 一般</t>
  </si>
  <si>
    <t>指定</t>
  </si>
  <si>
    <t>一般</t>
  </si>
  <si>
    <t>小計</t>
  </si>
  <si>
    <t>96/12/19</t>
  </si>
  <si>
    <t>指定捐款</t>
  </si>
  <si>
    <t>一般捐款</t>
  </si>
  <si>
    <t>捐款總額</t>
  </si>
  <si>
    <t xml:space="preserve"> 台北市立龍門國民中學學生家長會97學年度募款統計表-班級</t>
  </si>
  <si>
    <r>
      <t>9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/1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17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</si>
</sst>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;@"/>
    <numFmt numFmtId="182" formatCode="[$-404]e&quot;年&quot;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double"/>
      <bottom style="thick"/>
    </border>
    <border>
      <left style="thick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double"/>
    </border>
    <border>
      <left style="thick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ck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vertical="center"/>
    </xf>
    <xf numFmtId="41" fontId="4" fillId="0" borderId="10" xfId="34" applyFont="1" applyBorder="1" applyAlignment="1">
      <alignment vertical="center"/>
    </xf>
    <xf numFmtId="41" fontId="4" fillId="0" borderId="16" xfId="34" applyFont="1" applyBorder="1" applyAlignment="1">
      <alignment vertical="center"/>
    </xf>
    <xf numFmtId="41" fontId="2" fillId="0" borderId="14" xfId="34" applyFont="1" applyBorder="1" applyAlignment="1">
      <alignment horizontal="center" vertical="center"/>
    </xf>
    <xf numFmtId="41" fontId="5" fillId="0" borderId="14" xfId="34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7" fontId="4" fillId="33" borderId="12" xfId="0" applyNumberFormat="1" applyFont="1" applyFill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31" xfId="0" applyNumberFormat="1" applyFont="1" applyBorder="1" applyAlignment="1">
      <alignment vertical="center"/>
    </xf>
    <xf numFmtId="177" fontId="3" fillId="34" borderId="22" xfId="0" applyNumberFormat="1" applyFont="1" applyFill="1" applyBorder="1" applyAlignment="1">
      <alignment horizontal="center" vertical="center"/>
    </xf>
    <xf numFmtId="177" fontId="3" fillId="34" borderId="19" xfId="0" applyNumberFormat="1" applyFont="1" applyFill="1" applyBorder="1" applyAlignment="1">
      <alignment vertical="center"/>
    </xf>
    <xf numFmtId="177" fontId="3" fillId="34" borderId="14" xfId="0" applyNumberFormat="1" applyFont="1" applyFill="1" applyBorder="1" applyAlignment="1">
      <alignment vertical="center"/>
    </xf>
    <xf numFmtId="177" fontId="3" fillId="34" borderId="10" xfId="0" applyNumberFormat="1" applyFont="1" applyFill="1" applyBorder="1" applyAlignment="1">
      <alignment vertical="center"/>
    </xf>
    <xf numFmtId="177" fontId="3" fillId="34" borderId="12" xfId="0" applyNumberFormat="1" applyFont="1" applyFill="1" applyBorder="1" applyAlignment="1">
      <alignment vertical="center"/>
    </xf>
    <xf numFmtId="177" fontId="3" fillId="34" borderId="29" xfId="0" applyNumberFormat="1" applyFont="1" applyFill="1" applyBorder="1" applyAlignment="1">
      <alignment vertical="center"/>
    </xf>
    <xf numFmtId="177" fontId="3" fillId="34" borderId="20" xfId="0" applyNumberFormat="1" applyFont="1" applyFill="1" applyBorder="1" applyAlignment="1">
      <alignment vertical="center"/>
    </xf>
    <xf numFmtId="177" fontId="3" fillId="34" borderId="18" xfId="0" applyNumberFormat="1" applyFont="1" applyFill="1" applyBorder="1" applyAlignment="1">
      <alignment vertical="center"/>
    </xf>
    <xf numFmtId="177" fontId="3" fillId="34" borderId="11" xfId="0" applyNumberFormat="1" applyFont="1" applyFill="1" applyBorder="1" applyAlignment="1">
      <alignment vertical="center"/>
    </xf>
    <xf numFmtId="177" fontId="3" fillId="34" borderId="13" xfId="0" applyNumberFormat="1" applyFont="1" applyFill="1" applyBorder="1" applyAlignment="1">
      <alignment vertical="center"/>
    </xf>
    <xf numFmtId="177" fontId="3" fillId="34" borderId="32" xfId="0" applyNumberFormat="1" applyFont="1" applyFill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177" fontId="3" fillId="0" borderId="34" xfId="0" applyNumberFormat="1" applyFont="1" applyBorder="1" applyAlignment="1">
      <alignment vertical="center"/>
    </xf>
    <xf numFmtId="177" fontId="3" fillId="34" borderId="23" xfId="0" applyNumberFormat="1" applyFont="1" applyFill="1" applyBorder="1" applyAlignment="1">
      <alignment horizontal="center" vertical="center"/>
    </xf>
    <xf numFmtId="177" fontId="3" fillId="35" borderId="23" xfId="0" applyNumberFormat="1" applyFont="1" applyFill="1" applyBorder="1" applyAlignment="1">
      <alignment horizontal="center" vertical="center"/>
    </xf>
    <xf numFmtId="177" fontId="3" fillId="35" borderId="35" xfId="0" applyNumberFormat="1" applyFont="1" applyFill="1" applyBorder="1" applyAlignment="1">
      <alignment vertical="center"/>
    </xf>
    <xf numFmtId="177" fontId="3" fillId="35" borderId="36" xfId="0" applyNumberFormat="1" applyFont="1" applyFill="1" applyBorder="1" applyAlignment="1">
      <alignment vertical="center"/>
    </xf>
    <xf numFmtId="177" fontId="3" fillId="35" borderId="37" xfId="0" applyNumberFormat="1" applyFont="1" applyFill="1" applyBorder="1" applyAlignment="1">
      <alignment vertical="center"/>
    </xf>
    <xf numFmtId="177" fontId="3" fillId="35" borderId="38" xfId="0" applyNumberFormat="1" applyFont="1" applyFill="1" applyBorder="1" applyAlignment="1">
      <alignment vertical="center"/>
    </xf>
    <xf numFmtId="177" fontId="3" fillId="35" borderId="18" xfId="0" applyNumberFormat="1" applyFont="1" applyFill="1" applyBorder="1" applyAlignment="1">
      <alignment vertical="center"/>
    </xf>
    <xf numFmtId="177" fontId="3" fillId="35" borderId="32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 quotePrefix="1">
      <alignment horizontal="center" vertical="center"/>
    </xf>
    <xf numFmtId="0" fontId="7" fillId="0" borderId="14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vertical="center"/>
    </xf>
    <xf numFmtId="177" fontId="3" fillId="34" borderId="22" xfId="0" applyNumberFormat="1" applyFont="1" applyFill="1" applyBorder="1" applyAlignment="1">
      <alignment vertical="center"/>
    </xf>
    <xf numFmtId="177" fontId="3" fillId="34" borderId="23" xfId="0" applyNumberFormat="1" applyFont="1" applyFill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4" fillId="33" borderId="12" xfId="0" applyNumberFormat="1" applyFont="1" applyFill="1" applyBorder="1" applyAlignment="1">
      <alignment horizontal="center" vertical="center"/>
    </xf>
    <xf numFmtId="177" fontId="6" fillId="0" borderId="3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41" xfId="0" applyNumberFormat="1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177" fontId="4" fillId="0" borderId="44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/>
    </xf>
    <xf numFmtId="182" fontId="3" fillId="0" borderId="46" xfId="0" applyNumberFormat="1" applyFont="1" applyBorder="1" applyAlignment="1">
      <alignment horizontal="center" vertical="center"/>
    </xf>
    <xf numFmtId="177" fontId="3" fillId="0" borderId="47" xfId="0" applyNumberFormat="1" applyFont="1" applyBorder="1" applyAlignment="1">
      <alignment horizontal="center" vertical="center"/>
    </xf>
    <xf numFmtId="177" fontId="3" fillId="0" borderId="48" xfId="0" applyNumberFormat="1" applyFont="1" applyBorder="1" applyAlignment="1">
      <alignment horizontal="center" vertical="center"/>
    </xf>
    <xf numFmtId="177" fontId="3" fillId="0" borderId="46" xfId="0" applyNumberFormat="1" applyFont="1" applyBorder="1" applyAlignment="1">
      <alignment horizontal="center" vertical="center"/>
    </xf>
    <xf numFmtId="182" fontId="3" fillId="0" borderId="49" xfId="0" applyNumberFormat="1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/>
    </xf>
    <xf numFmtId="181" fontId="3" fillId="0" borderId="46" xfId="0" applyNumberFormat="1" applyFont="1" applyBorder="1" applyAlignment="1">
      <alignment horizontal="center" vertical="center"/>
    </xf>
    <xf numFmtId="181" fontId="3" fillId="0" borderId="49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6519;&#29577;&#34349;&#36039;&#26009;&#22846;\&#36039;&#26009;&#27284;-&#26519;&#29577;&#34349;\&#40845;&#38272;&#22283;&#20013;\&#23478;&#38263;&#26371;\&#36001;&#21209;&#32068;\&#36001;&#21209;&#32068;-96\96&#21215;&#27454;&#323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統計表-96"/>
      <sheetName val="班級統計表-96"/>
      <sheetName val="班級統計表-95"/>
    </sheetNames>
    <sheetDataSet>
      <sheetData sheetId="0">
        <row r="5">
          <cell r="AH5">
            <v>15600</v>
          </cell>
        </row>
        <row r="6">
          <cell r="AH6">
            <v>11600</v>
          </cell>
        </row>
        <row r="7">
          <cell r="AH7">
            <v>11000</v>
          </cell>
        </row>
        <row r="8">
          <cell r="AH8">
            <v>10400</v>
          </cell>
        </row>
        <row r="9">
          <cell r="AH9">
            <v>25600</v>
          </cell>
        </row>
        <row r="10">
          <cell r="AH10">
            <v>10200</v>
          </cell>
        </row>
        <row r="11">
          <cell r="AH11">
            <v>29300</v>
          </cell>
        </row>
        <row r="12">
          <cell r="AH12">
            <v>22600</v>
          </cell>
        </row>
        <row r="13">
          <cell r="AH13">
            <v>22700</v>
          </cell>
        </row>
        <row r="14">
          <cell r="AH14">
            <v>15500</v>
          </cell>
        </row>
        <row r="15">
          <cell r="AH15">
            <v>15000</v>
          </cell>
        </row>
        <row r="16">
          <cell r="AH16">
            <v>19500</v>
          </cell>
        </row>
        <row r="17">
          <cell r="AH17">
            <v>18900</v>
          </cell>
        </row>
        <row r="18">
          <cell r="AH18">
            <v>7100</v>
          </cell>
        </row>
        <row r="19">
          <cell r="AH19">
            <v>17000</v>
          </cell>
        </row>
        <row r="20">
          <cell r="AH20">
            <v>25300</v>
          </cell>
        </row>
        <row r="21">
          <cell r="AH21">
            <v>5800</v>
          </cell>
        </row>
        <row r="22">
          <cell r="AH22">
            <v>4300</v>
          </cell>
        </row>
        <row r="23">
          <cell r="AH23">
            <v>17300</v>
          </cell>
        </row>
        <row r="24">
          <cell r="AH24">
            <v>30500</v>
          </cell>
        </row>
        <row r="25">
          <cell r="AH25">
            <v>10300</v>
          </cell>
        </row>
        <row r="26">
          <cell r="AH26">
            <v>44200</v>
          </cell>
        </row>
        <row r="27">
          <cell r="AH27">
            <v>6000</v>
          </cell>
        </row>
        <row r="28">
          <cell r="AH28">
            <v>3000</v>
          </cell>
        </row>
        <row r="29">
          <cell r="AH29">
            <v>19900</v>
          </cell>
        </row>
        <row r="30">
          <cell r="AH30">
            <v>8600</v>
          </cell>
        </row>
        <row r="31">
          <cell r="AH31">
            <v>28700</v>
          </cell>
        </row>
        <row r="32">
          <cell r="AH32">
            <v>17800</v>
          </cell>
        </row>
        <row r="33">
          <cell r="AH33">
            <v>4500</v>
          </cell>
        </row>
        <row r="34">
          <cell r="AH34">
            <v>14100</v>
          </cell>
        </row>
        <row r="35">
          <cell r="AH35">
            <v>13900</v>
          </cell>
        </row>
        <row r="36">
          <cell r="AH36">
            <v>12200</v>
          </cell>
        </row>
        <row r="37">
          <cell r="AH37">
            <v>32500</v>
          </cell>
        </row>
        <row r="38">
          <cell r="AH38">
            <v>11800</v>
          </cell>
        </row>
        <row r="39">
          <cell r="AH39">
            <v>5000</v>
          </cell>
        </row>
        <row r="40">
          <cell r="AH40">
            <v>1000</v>
          </cell>
        </row>
        <row r="41">
          <cell r="AH41">
            <v>14500</v>
          </cell>
        </row>
        <row r="42">
          <cell r="AH42">
            <v>1500</v>
          </cell>
        </row>
        <row r="43">
          <cell r="AH43">
            <v>3700</v>
          </cell>
        </row>
        <row r="44">
          <cell r="AH44">
            <v>17110</v>
          </cell>
        </row>
        <row r="45">
          <cell r="AH45">
            <v>6000</v>
          </cell>
        </row>
        <row r="46">
          <cell r="AH46">
            <v>5200</v>
          </cell>
        </row>
        <row r="47">
          <cell r="AH47">
            <v>6000</v>
          </cell>
        </row>
        <row r="48">
          <cell r="AH48">
            <v>15000</v>
          </cell>
        </row>
        <row r="49">
          <cell r="AH49">
            <v>8500</v>
          </cell>
        </row>
        <row r="50">
          <cell r="AH50">
            <v>16000</v>
          </cell>
        </row>
        <row r="51">
          <cell r="AH51">
            <v>14500</v>
          </cell>
        </row>
        <row r="52">
          <cell r="AF52">
            <v>610710</v>
          </cell>
          <cell r="AG52">
            <v>66000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56"/>
  <sheetViews>
    <sheetView zoomScalePageLayoutView="0" workbookViewId="0" topLeftCell="A1">
      <pane xSplit="1" ySplit="4" topLeftCell="Z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53" sqref="AI53"/>
    </sheetView>
  </sheetViews>
  <sheetFormatPr defaultColWidth="9.00390625" defaultRowHeight="16.5"/>
  <cols>
    <col min="1" max="1" width="9.875" style="1" customWidth="1"/>
    <col min="2" max="2" width="9.875" style="0" bestFit="1" customWidth="1"/>
    <col min="3" max="3" width="9.875" style="0" customWidth="1"/>
    <col min="4" max="4" width="11.125" style="0" bestFit="1" customWidth="1"/>
    <col min="5" max="5" width="11.125" style="0" customWidth="1"/>
    <col min="6" max="6" width="11.125" style="0" bestFit="1" customWidth="1"/>
    <col min="7" max="7" width="11.125" style="0" customWidth="1"/>
    <col min="8" max="8" width="11.875" style="0" bestFit="1" customWidth="1"/>
    <col min="9" max="9" width="11.125" style="0" customWidth="1"/>
    <col min="10" max="10" width="11.875" style="0" bestFit="1" customWidth="1"/>
    <col min="11" max="11" width="11.125" style="0" customWidth="1"/>
    <col min="12" max="12" width="11.125" style="0" bestFit="1" customWidth="1"/>
    <col min="13" max="13" width="11.125" style="0" customWidth="1"/>
    <col min="14" max="14" width="11.125" style="0" bestFit="1" customWidth="1"/>
    <col min="15" max="15" width="11.125" style="0" customWidth="1"/>
    <col min="16" max="16" width="11.125" style="0" bestFit="1" customWidth="1"/>
    <col min="17" max="17" width="11.125" style="0" customWidth="1"/>
    <col min="18" max="18" width="11.125" style="0" bestFit="1" customWidth="1"/>
    <col min="19" max="31" width="11.125" style="0" customWidth="1"/>
    <col min="32" max="34" width="10.375" style="0" customWidth="1"/>
  </cols>
  <sheetData>
    <row r="1" spans="1:32" ht="33.75" customHeight="1">
      <c r="A1" s="82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3" spans="1:34" s="1" customFormat="1" ht="31.5" customHeight="1">
      <c r="A3" s="83" t="s">
        <v>0</v>
      </c>
      <c r="B3" s="85">
        <v>39762</v>
      </c>
      <c r="C3" s="86"/>
      <c r="D3" s="85">
        <v>39763</v>
      </c>
      <c r="E3" s="86"/>
      <c r="F3" s="85">
        <v>39764</v>
      </c>
      <c r="G3" s="86"/>
      <c r="H3" s="85">
        <v>39765</v>
      </c>
      <c r="I3" s="86"/>
      <c r="J3" s="85">
        <v>39766</v>
      </c>
      <c r="K3" s="86"/>
      <c r="L3" s="85">
        <v>39767</v>
      </c>
      <c r="M3" s="86"/>
      <c r="N3" s="85">
        <v>39771</v>
      </c>
      <c r="O3" s="86"/>
      <c r="P3" s="85">
        <v>39773</v>
      </c>
      <c r="Q3" s="86"/>
      <c r="R3" s="85">
        <v>39776</v>
      </c>
      <c r="S3" s="86"/>
      <c r="T3" s="85">
        <v>39777</v>
      </c>
      <c r="U3" s="86"/>
      <c r="V3" s="85">
        <v>39780</v>
      </c>
      <c r="W3" s="86"/>
      <c r="X3" s="85">
        <v>39791</v>
      </c>
      <c r="Y3" s="86"/>
      <c r="Z3" s="85">
        <v>39799</v>
      </c>
      <c r="AA3" s="86"/>
      <c r="AB3" s="85" t="s">
        <v>20</v>
      </c>
      <c r="AC3" s="86"/>
      <c r="AD3" s="85"/>
      <c r="AE3" s="90"/>
      <c r="AF3" s="87" t="s">
        <v>1</v>
      </c>
      <c r="AG3" s="88"/>
      <c r="AH3" s="89"/>
    </row>
    <row r="4" spans="1:34" s="1" customFormat="1" ht="31.5" customHeight="1" thickBot="1">
      <c r="A4" s="84"/>
      <c r="B4" s="28" t="s">
        <v>16</v>
      </c>
      <c r="C4" s="43" t="s">
        <v>17</v>
      </c>
      <c r="D4" s="28" t="s">
        <v>16</v>
      </c>
      <c r="E4" s="43" t="s">
        <v>17</v>
      </c>
      <c r="F4" s="28" t="s">
        <v>16</v>
      </c>
      <c r="G4" s="43" t="s">
        <v>17</v>
      </c>
      <c r="H4" s="28" t="s">
        <v>16</v>
      </c>
      <c r="I4" s="43" t="s">
        <v>17</v>
      </c>
      <c r="J4" s="28" t="s">
        <v>16</v>
      </c>
      <c r="K4" s="43" t="s">
        <v>17</v>
      </c>
      <c r="L4" s="28" t="s">
        <v>16</v>
      </c>
      <c r="M4" s="43" t="s">
        <v>17</v>
      </c>
      <c r="N4" s="28" t="s">
        <v>16</v>
      </c>
      <c r="O4" s="43" t="s">
        <v>17</v>
      </c>
      <c r="P4" s="28" t="s">
        <v>16</v>
      </c>
      <c r="Q4" s="43" t="s">
        <v>17</v>
      </c>
      <c r="R4" s="28" t="s">
        <v>16</v>
      </c>
      <c r="S4" s="43" t="s">
        <v>17</v>
      </c>
      <c r="T4" s="28" t="s">
        <v>16</v>
      </c>
      <c r="U4" s="43" t="s">
        <v>17</v>
      </c>
      <c r="V4" s="28" t="s">
        <v>16</v>
      </c>
      <c r="W4" s="43" t="s">
        <v>17</v>
      </c>
      <c r="X4" s="28" t="s">
        <v>16</v>
      </c>
      <c r="Y4" s="43" t="s">
        <v>17</v>
      </c>
      <c r="Z4" s="28" t="s">
        <v>16</v>
      </c>
      <c r="AA4" s="43" t="s">
        <v>17</v>
      </c>
      <c r="AB4" s="28" t="s">
        <v>16</v>
      </c>
      <c r="AC4" s="43" t="s">
        <v>17</v>
      </c>
      <c r="AD4" s="29" t="s">
        <v>18</v>
      </c>
      <c r="AE4" s="56" t="s">
        <v>17</v>
      </c>
      <c r="AF4" s="30" t="s">
        <v>18</v>
      </c>
      <c r="AG4" s="57" t="s">
        <v>17</v>
      </c>
      <c r="AH4" s="31" t="s">
        <v>2</v>
      </c>
    </row>
    <row r="5" spans="1:34" ht="31.5" customHeight="1">
      <c r="A5" s="35">
        <v>701</v>
      </c>
      <c r="B5" s="25"/>
      <c r="C5" s="44"/>
      <c r="D5" s="25"/>
      <c r="E5" s="44"/>
      <c r="F5" s="25"/>
      <c r="G5" s="44"/>
      <c r="H5" s="25">
        <v>7400</v>
      </c>
      <c r="I5" s="44"/>
      <c r="J5" s="25"/>
      <c r="K5" s="44"/>
      <c r="L5" s="25">
        <v>1000</v>
      </c>
      <c r="M5" s="44"/>
      <c r="N5" s="25"/>
      <c r="O5" s="44"/>
      <c r="P5" s="25"/>
      <c r="Q5" s="44"/>
      <c r="R5" s="25"/>
      <c r="S5" s="49"/>
      <c r="T5" s="26"/>
      <c r="U5" s="49"/>
      <c r="V5" s="26"/>
      <c r="W5" s="49"/>
      <c r="X5" s="26"/>
      <c r="Y5" s="49"/>
      <c r="Z5" s="26"/>
      <c r="AA5" s="49"/>
      <c r="AB5" s="26"/>
      <c r="AC5" s="49"/>
      <c r="AD5" s="26"/>
      <c r="AE5" s="49"/>
      <c r="AF5" s="27">
        <f>+B5+D5+F5+H5+J5+L5+N5+P5+R5+T5+V5+X5+Z5+AB5+AD5</f>
        <v>8400</v>
      </c>
      <c r="AG5" s="58">
        <f>+C5+E5+G5+I5+K5+M5+O5+Q5+S5+U5+W5+Y5+AA5+AC5+AE5</f>
        <v>0</v>
      </c>
      <c r="AH5" s="32">
        <f>SUM(AF5:AG5)</f>
        <v>8400</v>
      </c>
    </row>
    <row r="6" spans="1:34" ht="31.5" customHeight="1">
      <c r="A6" s="36">
        <f>+A5+1</f>
        <v>702</v>
      </c>
      <c r="B6" s="6"/>
      <c r="C6" s="45"/>
      <c r="D6" s="6"/>
      <c r="E6" s="45"/>
      <c r="F6" s="6">
        <v>2400</v>
      </c>
      <c r="G6" s="45"/>
      <c r="H6" s="6"/>
      <c r="I6" s="45"/>
      <c r="J6" s="6"/>
      <c r="K6" s="45"/>
      <c r="L6" s="6">
        <f>4000+2000</f>
        <v>6000</v>
      </c>
      <c r="M6" s="45"/>
      <c r="N6" s="6"/>
      <c r="O6" s="45"/>
      <c r="P6" s="6"/>
      <c r="Q6" s="45"/>
      <c r="R6" s="6"/>
      <c r="S6" s="50"/>
      <c r="T6" s="24"/>
      <c r="U6" s="50"/>
      <c r="V6" s="24"/>
      <c r="W6" s="50"/>
      <c r="X6" s="24"/>
      <c r="Y6" s="50"/>
      <c r="Z6" s="24"/>
      <c r="AA6" s="50"/>
      <c r="AB6" s="24"/>
      <c r="AC6" s="50"/>
      <c r="AD6" s="24"/>
      <c r="AE6" s="50"/>
      <c r="AF6" s="55">
        <f aca="true" t="shared" si="0" ref="AF6:AF50">+B6+D6+F6+H6+J6+L6+N6+P6+R6+T6+V6+X6+Z6+AB6+AD6</f>
        <v>8400</v>
      </c>
      <c r="AG6" s="59">
        <f aca="true" t="shared" si="1" ref="AG6:AG50">+C6+E6+G6+I6+K6+M6+O6+Q6+S6+U6+W6+Y6+AA6+AC6+AE6</f>
        <v>0</v>
      </c>
      <c r="AH6" s="33">
        <f>SUM(AF6:AG6)</f>
        <v>8400</v>
      </c>
    </row>
    <row r="7" spans="1:34" ht="31.5" customHeight="1">
      <c r="A7" s="37">
        <f>+A6+1</f>
        <v>703</v>
      </c>
      <c r="B7" s="2">
        <v>1800</v>
      </c>
      <c r="C7" s="46"/>
      <c r="D7" s="2"/>
      <c r="E7" s="46"/>
      <c r="F7" s="2"/>
      <c r="G7" s="46"/>
      <c r="H7" s="2">
        <v>1000</v>
      </c>
      <c r="I7" s="46"/>
      <c r="J7" s="2">
        <v>500</v>
      </c>
      <c r="K7" s="46"/>
      <c r="L7" s="2">
        <f>2500+500</f>
        <v>3000</v>
      </c>
      <c r="M7" s="46"/>
      <c r="N7" s="2"/>
      <c r="O7" s="46"/>
      <c r="P7" s="2"/>
      <c r="Q7" s="46"/>
      <c r="R7" s="2"/>
      <c r="S7" s="51"/>
      <c r="T7" s="3"/>
      <c r="U7" s="51"/>
      <c r="V7" s="3"/>
      <c r="W7" s="51"/>
      <c r="X7" s="3"/>
      <c r="Y7" s="51"/>
      <c r="Z7" s="3">
        <v>500</v>
      </c>
      <c r="AA7" s="51"/>
      <c r="AB7" s="3"/>
      <c r="AC7" s="51"/>
      <c r="AD7" s="3"/>
      <c r="AE7" s="51"/>
      <c r="AF7" s="55">
        <f t="shared" si="0"/>
        <v>6800</v>
      </c>
      <c r="AG7" s="59">
        <f t="shared" si="1"/>
        <v>0</v>
      </c>
      <c r="AH7" s="33">
        <f aca="true" t="shared" si="2" ref="AH7:AH50">SUM(AF7:AG7)</f>
        <v>6800</v>
      </c>
    </row>
    <row r="8" spans="1:34" ht="31.5" customHeight="1">
      <c r="A8" s="37">
        <f aca="true" t="shared" si="3" ref="A8:A20">+A7+1</f>
        <v>704</v>
      </c>
      <c r="B8" s="2"/>
      <c r="C8" s="46"/>
      <c r="D8" s="2"/>
      <c r="E8" s="46"/>
      <c r="F8" s="2">
        <v>12300</v>
      </c>
      <c r="G8" s="46"/>
      <c r="H8" s="2"/>
      <c r="I8" s="46"/>
      <c r="J8" s="2">
        <v>1500</v>
      </c>
      <c r="K8" s="46"/>
      <c r="L8" s="2"/>
      <c r="M8" s="46"/>
      <c r="N8" s="2"/>
      <c r="O8" s="46"/>
      <c r="P8" s="2"/>
      <c r="Q8" s="46"/>
      <c r="R8" s="2"/>
      <c r="S8" s="51"/>
      <c r="T8" s="3"/>
      <c r="U8" s="51"/>
      <c r="V8" s="3"/>
      <c r="W8" s="51"/>
      <c r="X8" s="3"/>
      <c r="Y8" s="51"/>
      <c r="Z8" s="3"/>
      <c r="AA8" s="51"/>
      <c r="AB8" s="3"/>
      <c r="AC8" s="51"/>
      <c r="AD8" s="3"/>
      <c r="AE8" s="51"/>
      <c r="AF8" s="55">
        <f t="shared" si="0"/>
        <v>13800</v>
      </c>
      <c r="AG8" s="59">
        <f t="shared" si="1"/>
        <v>0</v>
      </c>
      <c r="AH8" s="33">
        <f t="shared" si="2"/>
        <v>13800</v>
      </c>
    </row>
    <row r="9" spans="1:34" ht="31.5" customHeight="1">
      <c r="A9" s="37">
        <f t="shared" si="3"/>
        <v>705</v>
      </c>
      <c r="B9" s="2"/>
      <c r="C9" s="46"/>
      <c r="D9" s="2"/>
      <c r="E9" s="46"/>
      <c r="F9" s="2"/>
      <c r="G9" s="46"/>
      <c r="H9" s="2"/>
      <c r="I9" s="46"/>
      <c r="J9" s="2"/>
      <c r="K9" s="46"/>
      <c r="L9" s="2">
        <v>3000</v>
      </c>
      <c r="M9" s="46"/>
      <c r="N9" s="2">
        <v>800</v>
      </c>
      <c r="O9" s="46"/>
      <c r="P9" s="2"/>
      <c r="Q9" s="46"/>
      <c r="R9" s="2"/>
      <c r="S9" s="51"/>
      <c r="T9" s="3"/>
      <c r="U9" s="51"/>
      <c r="V9" s="3"/>
      <c r="W9" s="51"/>
      <c r="X9" s="3"/>
      <c r="Y9" s="51"/>
      <c r="Z9" s="3"/>
      <c r="AA9" s="51"/>
      <c r="AB9" s="3"/>
      <c r="AC9" s="51"/>
      <c r="AD9" s="3"/>
      <c r="AE9" s="51"/>
      <c r="AF9" s="55">
        <f t="shared" si="0"/>
        <v>3800</v>
      </c>
      <c r="AG9" s="59">
        <f t="shared" si="1"/>
        <v>0</v>
      </c>
      <c r="AH9" s="33">
        <f t="shared" si="2"/>
        <v>3800</v>
      </c>
    </row>
    <row r="10" spans="1:34" ht="31.5" customHeight="1">
      <c r="A10" s="37">
        <f t="shared" si="3"/>
        <v>706</v>
      </c>
      <c r="B10" s="2"/>
      <c r="C10" s="46"/>
      <c r="D10" s="2"/>
      <c r="E10" s="46"/>
      <c r="F10" s="2"/>
      <c r="G10" s="46"/>
      <c r="H10" s="2"/>
      <c r="I10" s="46"/>
      <c r="J10" s="2"/>
      <c r="K10" s="46"/>
      <c r="L10" s="2">
        <f>2000+2000</f>
        <v>4000</v>
      </c>
      <c r="M10" s="46"/>
      <c r="N10" s="2">
        <v>30000</v>
      </c>
      <c r="O10" s="46"/>
      <c r="P10" s="2"/>
      <c r="Q10" s="46"/>
      <c r="R10" s="2"/>
      <c r="S10" s="51"/>
      <c r="T10" s="3"/>
      <c r="U10" s="51"/>
      <c r="V10" s="3"/>
      <c r="W10" s="51"/>
      <c r="X10" s="3"/>
      <c r="Y10" s="51"/>
      <c r="Z10" s="3"/>
      <c r="AA10" s="51"/>
      <c r="AB10" s="3"/>
      <c r="AC10" s="51"/>
      <c r="AD10" s="3"/>
      <c r="AE10" s="51"/>
      <c r="AF10" s="55">
        <f t="shared" si="0"/>
        <v>34000</v>
      </c>
      <c r="AG10" s="59">
        <f t="shared" si="1"/>
        <v>0</v>
      </c>
      <c r="AH10" s="33">
        <f t="shared" si="2"/>
        <v>34000</v>
      </c>
    </row>
    <row r="11" spans="1:34" ht="31.5" customHeight="1">
      <c r="A11" s="37">
        <f t="shared" si="3"/>
        <v>707</v>
      </c>
      <c r="B11" s="2"/>
      <c r="C11" s="46"/>
      <c r="D11" s="2"/>
      <c r="E11" s="46"/>
      <c r="F11" s="2"/>
      <c r="G11" s="46"/>
      <c r="H11" s="2"/>
      <c r="I11" s="46"/>
      <c r="J11" s="2"/>
      <c r="K11" s="46"/>
      <c r="L11" s="2">
        <v>5400</v>
      </c>
      <c r="M11" s="46"/>
      <c r="N11" s="2"/>
      <c r="O11" s="46"/>
      <c r="P11" s="2"/>
      <c r="Q11" s="46"/>
      <c r="R11" s="2"/>
      <c r="S11" s="51"/>
      <c r="T11" s="3"/>
      <c r="U11" s="51"/>
      <c r="V11" s="3"/>
      <c r="W11" s="51"/>
      <c r="X11" s="3">
        <v>1000</v>
      </c>
      <c r="Y11" s="51"/>
      <c r="Z11" s="3">
        <v>200</v>
      </c>
      <c r="AA11" s="51"/>
      <c r="AB11" s="3"/>
      <c r="AC11" s="51"/>
      <c r="AD11" s="3"/>
      <c r="AE11" s="51"/>
      <c r="AF11" s="55">
        <f t="shared" si="0"/>
        <v>6600</v>
      </c>
      <c r="AG11" s="59">
        <f t="shared" si="1"/>
        <v>0</v>
      </c>
      <c r="AH11" s="33">
        <f t="shared" si="2"/>
        <v>6600</v>
      </c>
    </row>
    <row r="12" spans="1:34" ht="31.5" customHeight="1">
      <c r="A12" s="37">
        <f t="shared" si="3"/>
        <v>708</v>
      </c>
      <c r="B12" s="2"/>
      <c r="C12" s="46"/>
      <c r="D12" s="2">
        <v>3800</v>
      </c>
      <c r="E12" s="46"/>
      <c r="F12" s="2"/>
      <c r="G12" s="46"/>
      <c r="H12" s="2"/>
      <c r="I12" s="46"/>
      <c r="J12" s="2"/>
      <c r="K12" s="46"/>
      <c r="L12" s="2"/>
      <c r="M12" s="46"/>
      <c r="N12" s="2"/>
      <c r="O12" s="46"/>
      <c r="P12" s="2"/>
      <c r="Q12" s="46"/>
      <c r="R12" s="2"/>
      <c r="S12" s="51"/>
      <c r="T12" s="3"/>
      <c r="U12" s="51"/>
      <c r="V12" s="3"/>
      <c r="W12" s="51"/>
      <c r="X12" s="3"/>
      <c r="Y12" s="51"/>
      <c r="Z12" s="3"/>
      <c r="AA12" s="51"/>
      <c r="AB12" s="3"/>
      <c r="AC12" s="51"/>
      <c r="AD12" s="3"/>
      <c r="AE12" s="51"/>
      <c r="AF12" s="55">
        <f t="shared" si="0"/>
        <v>3800</v>
      </c>
      <c r="AG12" s="59">
        <f t="shared" si="1"/>
        <v>0</v>
      </c>
      <c r="AH12" s="33">
        <f t="shared" si="2"/>
        <v>3800</v>
      </c>
    </row>
    <row r="13" spans="1:34" ht="31.5" customHeight="1">
      <c r="A13" s="37">
        <f t="shared" si="3"/>
        <v>709</v>
      </c>
      <c r="B13" s="2"/>
      <c r="C13" s="46"/>
      <c r="D13" s="2"/>
      <c r="E13" s="46"/>
      <c r="F13" s="2"/>
      <c r="G13" s="46"/>
      <c r="H13" s="2"/>
      <c r="I13" s="46"/>
      <c r="J13" s="2">
        <v>2500</v>
      </c>
      <c r="K13" s="46"/>
      <c r="L13" s="2">
        <v>1000</v>
      </c>
      <c r="M13" s="46"/>
      <c r="N13" s="2"/>
      <c r="O13" s="46"/>
      <c r="P13" s="2"/>
      <c r="Q13" s="46"/>
      <c r="R13" s="2">
        <v>2000</v>
      </c>
      <c r="S13" s="51"/>
      <c r="T13" s="3"/>
      <c r="U13" s="51"/>
      <c r="V13" s="3"/>
      <c r="W13" s="51"/>
      <c r="X13" s="3"/>
      <c r="Y13" s="51"/>
      <c r="Z13" s="3"/>
      <c r="AA13" s="51"/>
      <c r="AB13" s="3"/>
      <c r="AC13" s="51"/>
      <c r="AD13" s="3"/>
      <c r="AE13" s="51"/>
      <c r="AF13" s="55">
        <f t="shared" si="0"/>
        <v>5500</v>
      </c>
      <c r="AG13" s="59">
        <f t="shared" si="1"/>
        <v>0</v>
      </c>
      <c r="AH13" s="33">
        <f t="shared" si="2"/>
        <v>5500</v>
      </c>
    </row>
    <row r="14" spans="1:34" ht="31.5" customHeight="1">
      <c r="A14" s="37">
        <f t="shared" si="3"/>
        <v>710</v>
      </c>
      <c r="B14" s="2"/>
      <c r="C14" s="46"/>
      <c r="D14" s="2">
        <v>4000</v>
      </c>
      <c r="E14" s="46"/>
      <c r="F14" s="2"/>
      <c r="G14" s="46"/>
      <c r="H14" s="2"/>
      <c r="I14" s="46"/>
      <c r="J14" s="2"/>
      <c r="K14" s="46"/>
      <c r="L14" s="2"/>
      <c r="M14" s="46"/>
      <c r="N14" s="2"/>
      <c r="O14" s="46"/>
      <c r="P14" s="2"/>
      <c r="Q14" s="46"/>
      <c r="R14" s="2">
        <v>2000</v>
      </c>
      <c r="S14" s="51"/>
      <c r="T14" s="3"/>
      <c r="U14" s="51"/>
      <c r="V14" s="3"/>
      <c r="W14" s="51"/>
      <c r="X14" s="3">
        <v>1000</v>
      </c>
      <c r="Y14" s="51"/>
      <c r="Z14" s="3"/>
      <c r="AA14" s="51"/>
      <c r="AB14" s="3"/>
      <c r="AC14" s="51"/>
      <c r="AD14" s="3"/>
      <c r="AE14" s="51"/>
      <c r="AF14" s="55">
        <f t="shared" si="0"/>
        <v>7000</v>
      </c>
      <c r="AG14" s="59">
        <f t="shared" si="1"/>
        <v>0</v>
      </c>
      <c r="AH14" s="33">
        <f t="shared" si="2"/>
        <v>7000</v>
      </c>
    </row>
    <row r="15" spans="1:34" ht="31.5" customHeight="1">
      <c r="A15" s="37">
        <f t="shared" si="3"/>
        <v>711</v>
      </c>
      <c r="B15" s="2"/>
      <c r="C15" s="46"/>
      <c r="D15" s="2">
        <v>4700</v>
      </c>
      <c r="E15" s="46"/>
      <c r="F15" s="2"/>
      <c r="G15" s="46"/>
      <c r="H15" s="2"/>
      <c r="I15" s="46"/>
      <c r="J15" s="2"/>
      <c r="K15" s="46"/>
      <c r="L15" s="2">
        <v>1000</v>
      </c>
      <c r="M15" s="46"/>
      <c r="N15" s="2"/>
      <c r="O15" s="46"/>
      <c r="P15" s="2"/>
      <c r="Q15" s="46"/>
      <c r="R15" s="2"/>
      <c r="S15" s="51"/>
      <c r="T15" s="3"/>
      <c r="U15" s="51"/>
      <c r="V15" s="3"/>
      <c r="W15" s="51"/>
      <c r="X15" s="3"/>
      <c r="Y15" s="51"/>
      <c r="Z15" s="3"/>
      <c r="AA15" s="51"/>
      <c r="AB15" s="3"/>
      <c r="AC15" s="51"/>
      <c r="AD15" s="3"/>
      <c r="AE15" s="51"/>
      <c r="AF15" s="55">
        <f t="shared" si="0"/>
        <v>5700</v>
      </c>
      <c r="AG15" s="59">
        <f t="shared" si="1"/>
        <v>0</v>
      </c>
      <c r="AH15" s="33">
        <f t="shared" si="2"/>
        <v>5700</v>
      </c>
    </row>
    <row r="16" spans="1:34" ht="31.5" customHeight="1">
      <c r="A16" s="37">
        <f t="shared" si="3"/>
        <v>712</v>
      </c>
      <c r="B16" s="2"/>
      <c r="C16" s="46"/>
      <c r="D16" s="2">
        <v>9000</v>
      </c>
      <c r="E16" s="46"/>
      <c r="F16" s="2">
        <v>6100</v>
      </c>
      <c r="G16" s="46"/>
      <c r="H16" s="2"/>
      <c r="I16" s="46"/>
      <c r="J16" s="2"/>
      <c r="K16" s="46"/>
      <c r="L16" s="2">
        <v>7000</v>
      </c>
      <c r="M16" s="46"/>
      <c r="N16" s="2">
        <v>2000</v>
      </c>
      <c r="O16" s="46"/>
      <c r="P16" s="2">
        <v>1000</v>
      </c>
      <c r="Q16" s="46"/>
      <c r="R16" s="2"/>
      <c r="S16" s="51"/>
      <c r="T16" s="3"/>
      <c r="U16" s="51"/>
      <c r="V16" s="3"/>
      <c r="W16" s="51"/>
      <c r="X16" s="3"/>
      <c r="Y16" s="51"/>
      <c r="Z16" s="3"/>
      <c r="AA16" s="51"/>
      <c r="AB16" s="3"/>
      <c r="AC16" s="51"/>
      <c r="AD16" s="3"/>
      <c r="AE16" s="51"/>
      <c r="AF16" s="55">
        <f t="shared" si="0"/>
        <v>25100</v>
      </c>
      <c r="AG16" s="59">
        <f t="shared" si="1"/>
        <v>0</v>
      </c>
      <c r="AH16" s="33">
        <f t="shared" si="2"/>
        <v>25100</v>
      </c>
    </row>
    <row r="17" spans="1:34" ht="31.5" customHeight="1">
      <c r="A17" s="37">
        <f t="shared" si="3"/>
        <v>713</v>
      </c>
      <c r="B17" s="2">
        <v>11500</v>
      </c>
      <c r="C17" s="46"/>
      <c r="D17" s="2"/>
      <c r="E17" s="46"/>
      <c r="F17" s="2">
        <v>6000</v>
      </c>
      <c r="G17" s="46"/>
      <c r="H17" s="2"/>
      <c r="I17" s="46"/>
      <c r="J17" s="2"/>
      <c r="K17" s="46"/>
      <c r="L17" s="2">
        <v>5000</v>
      </c>
      <c r="M17" s="46"/>
      <c r="N17" s="2"/>
      <c r="O17" s="46"/>
      <c r="P17" s="2"/>
      <c r="Q17" s="46"/>
      <c r="R17" s="2">
        <v>2000</v>
      </c>
      <c r="S17" s="51"/>
      <c r="T17" s="3"/>
      <c r="U17" s="51"/>
      <c r="V17" s="3"/>
      <c r="W17" s="51"/>
      <c r="X17" s="3"/>
      <c r="Y17" s="51"/>
      <c r="Z17" s="3"/>
      <c r="AA17" s="51"/>
      <c r="AB17" s="3"/>
      <c r="AC17" s="51"/>
      <c r="AD17" s="3"/>
      <c r="AE17" s="51"/>
      <c r="AF17" s="55">
        <f t="shared" si="0"/>
        <v>24500</v>
      </c>
      <c r="AG17" s="59">
        <f t="shared" si="1"/>
        <v>0</v>
      </c>
      <c r="AH17" s="33">
        <f t="shared" si="2"/>
        <v>24500</v>
      </c>
    </row>
    <row r="18" spans="1:34" ht="31.5" customHeight="1">
      <c r="A18" s="37">
        <f t="shared" si="3"/>
        <v>714</v>
      </c>
      <c r="B18" s="2">
        <v>3300</v>
      </c>
      <c r="C18" s="46"/>
      <c r="D18" s="2">
        <v>1600</v>
      </c>
      <c r="E18" s="46"/>
      <c r="F18" s="2"/>
      <c r="G18" s="46"/>
      <c r="H18" s="2"/>
      <c r="I18" s="46"/>
      <c r="J18" s="2"/>
      <c r="K18" s="46"/>
      <c r="L18" s="2">
        <v>200</v>
      </c>
      <c r="M18" s="46"/>
      <c r="N18" s="2"/>
      <c r="O18" s="46"/>
      <c r="P18" s="2"/>
      <c r="Q18" s="46"/>
      <c r="R18" s="2"/>
      <c r="S18" s="51"/>
      <c r="T18" s="3"/>
      <c r="U18" s="51"/>
      <c r="V18" s="3"/>
      <c r="W18" s="51"/>
      <c r="X18" s="3"/>
      <c r="Y18" s="51"/>
      <c r="Z18" s="3"/>
      <c r="AA18" s="51"/>
      <c r="AB18" s="3"/>
      <c r="AC18" s="51"/>
      <c r="AD18" s="3"/>
      <c r="AE18" s="51"/>
      <c r="AF18" s="55">
        <f t="shared" si="0"/>
        <v>5100</v>
      </c>
      <c r="AG18" s="59">
        <f t="shared" si="1"/>
        <v>0</v>
      </c>
      <c r="AH18" s="33">
        <f t="shared" si="2"/>
        <v>5100</v>
      </c>
    </row>
    <row r="19" spans="1:34" ht="31.5" customHeight="1">
      <c r="A19" s="37">
        <f t="shared" si="3"/>
        <v>715</v>
      </c>
      <c r="B19" s="2"/>
      <c r="C19" s="46"/>
      <c r="D19" s="2">
        <v>5000</v>
      </c>
      <c r="E19" s="46"/>
      <c r="F19" s="2"/>
      <c r="G19" s="46"/>
      <c r="H19" s="2"/>
      <c r="I19" s="46"/>
      <c r="J19" s="2">
        <f>2000+5000</f>
        <v>7000</v>
      </c>
      <c r="K19" s="46"/>
      <c r="L19" s="2"/>
      <c r="M19" s="46"/>
      <c r="N19" s="2"/>
      <c r="O19" s="46"/>
      <c r="P19" s="2"/>
      <c r="Q19" s="46"/>
      <c r="R19" s="2"/>
      <c r="S19" s="51"/>
      <c r="T19" s="3"/>
      <c r="U19" s="51"/>
      <c r="V19" s="3"/>
      <c r="W19" s="51"/>
      <c r="X19" s="3"/>
      <c r="Y19" s="51"/>
      <c r="Z19" s="3"/>
      <c r="AA19" s="51"/>
      <c r="AB19" s="3"/>
      <c r="AC19" s="51"/>
      <c r="AD19" s="3"/>
      <c r="AE19" s="51"/>
      <c r="AF19" s="55">
        <f t="shared" si="0"/>
        <v>12000</v>
      </c>
      <c r="AG19" s="59">
        <f t="shared" si="1"/>
        <v>0</v>
      </c>
      <c r="AH19" s="33">
        <f t="shared" si="2"/>
        <v>12000</v>
      </c>
    </row>
    <row r="20" spans="1:34" ht="31.5" customHeight="1" thickBot="1">
      <c r="A20" s="38">
        <f t="shared" si="3"/>
        <v>716</v>
      </c>
      <c r="B20" s="4"/>
      <c r="C20" s="47"/>
      <c r="D20" s="4"/>
      <c r="E20" s="47"/>
      <c r="F20" s="4">
        <v>7800</v>
      </c>
      <c r="G20" s="47"/>
      <c r="H20" s="4"/>
      <c r="I20" s="47"/>
      <c r="J20" s="4"/>
      <c r="K20" s="47"/>
      <c r="L20" s="4">
        <v>1000</v>
      </c>
      <c r="M20" s="47"/>
      <c r="N20" s="4"/>
      <c r="O20" s="47"/>
      <c r="P20" s="4"/>
      <c r="Q20" s="47"/>
      <c r="R20" s="4">
        <v>200000</v>
      </c>
      <c r="S20" s="52"/>
      <c r="T20" s="5"/>
      <c r="U20" s="52"/>
      <c r="V20" s="5"/>
      <c r="W20" s="52"/>
      <c r="X20" s="5"/>
      <c r="Y20" s="52"/>
      <c r="Z20" s="5"/>
      <c r="AA20" s="52"/>
      <c r="AB20" s="5"/>
      <c r="AC20" s="52"/>
      <c r="AD20" s="5"/>
      <c r="AE20" s="52"/>
      <c r="AF20" s="19">
        <f t="shared" si="0"/>
        <v>208800</v>
      </c>
      <c r="AG20" s="60">
        <f t="shared" si="1"/>
        <v>0</v>
      </c>
      <c r="AH20" s="54">
        <f t="shared" si="2"/>
        <v>208800</v>
      </c>
    </row>
    <row r="21" spans="1:34" ht="31.5" customHeight="1" thickTop="1">
      <c r="A21" s="36">
        <v>801</v>
      </c>
      <c r="B21" s="6"/>
      <c r="C21" s="45"/>
      <c r="D21" s="6"/>
      <c r="E21" s="45"/>
      <c r="F21" s="6">
        <v>5000</v>
      </c>
      <c r="G21" s="45"/>
      <c r="H21" s="6"/>
      <c r="I21" s="45"/>
      <c r="J21" s="6"/>
      <c r="K21" s="45"/>
      <c r="L21" s="6"/>
      <c r="M21" s="45"/>
      <c r="N21" s="6"/>
      <c r="O21" s="45"/>
      <c r="P21" s="6"/>
      <c r="Q21" s="45"/>
      <c r="R21" s="6"/>
      <c r="S21" s="50"/>
      <c r="T21" s="24"/>
      <c r="U21" s="50"/>
      <c r="V21" s="24"/>
      <c r="W21" s="50"/>
      <c r="X21" s="24"/>
      <c r="Y21" s="50"/>
      <c r="Z21" s="24"/>
      <c r="AA21" s="50"/>
      <c r="AB21" s="24"/>
      <c r="AC21" s="50"/>
      <c r="AD21" s="24"/>
      <c r="AE21" s="50"/>
      <c r="AF21" s="7">
        <f t="shared" si="0"/>
        <v>5000</v>
      </c>
      <c r="AG21" s="61">
        <f t="shared" si="1"/>
        <v>0</v>
      </c>
      <c r="AH21" s="33">
        <f t="shared" si="2"/>
        <v>5000</v>
      </c>
    </row>
    <row r="22" spans="1:34" ht="31.5" customHeight="1">
      <c r="A22" s="37">
        <f>+A21+1</f>
        <v>802</v>
      </c>
      <c r="B22" s="2">
        <v>4800</v>
      </c>
      <c r="C22" s="46"/>
      <c r="D22" s="2">
        <v>1000</v>
      </c>
      <c r="E22" s="46"/>
      <c r="F22" s="2"/>
      <c r="G22" s="46"/>
      <c r="H22" s="2"/>
      <c r="I22" s="46"/>
      <c r="J22" s="2">
        <v>500</v>
      </c>
      <c r="K22" s="46"/>
      <c r="L22" s="2">
        <v>5000</v>
      </c>
      <c r="M22" s="46"/>
      <c r="N22" s="2"/>
      <c r="O22" s="46"/>
      <c r="P22" s="2"/>
      <c r="Q22" s="46"/>
      <c r="R22" s="2"/>
      <c r="S22" s="51"/>
      <c r="T22" s="3"/>
      <c r="U22" s="51"/>
      <c r="V22" s="3"/>
      <c r="W22" s="51"/>
      <c r="X22" s="3"/>
      <c r="Y22" s="51"/>
      <c r="Z22" s="3"/>
      <c r="AA22" s="51"/>
      <c r="AB22" s="3"/>
      <c r="AC22" s="51"/>
      <c r="AD22" s="3"/>
      <c r="AE22" s="51"/>
      <c r="AF22" s="55">
        <f t="shared" si="0"/>
        <v>11300</v>
      </c>
      <c r="AG22" s="59">
        <f t="shared" si="1"/>
        <v>0</v>
      </c>
      <c r="AH22" s="33">
        <f t="shared" si="2"/>
        <v>11300</v>
      </c>
    </row>
    <row r="23" spans="1:34" ht="31.5" customHeight="1">
      <c r="A23" s="37">
        <f aca="true" t="shared" si="4" ref="A23:A36">+A22+1</f>
        <v>803</v>
      </c>
      <c r="B23" s="2">
        <v>500</v>
      </c>
      <c r="C23" s="46"/>
      <c r="D23" s="2"/>
      <c r="E23" s="46"/>
      <c r="F23" s="2"/>
      <c r="G23" s="46"/>
      <c r="H23" s="2">
        <f>500+3000</f>
        <v>3500</v>
      </c>
      <c r="I23" s="46"/>
      <c r="J23" s="2"/>
      <c r="K23" s="46"/>
      <c r="L23" s="2">
        <v>1000</v>
      </c>
      <c r="M23" s="46"/>
      <c r="N23" s="2"/>
      <c r="O23" s="46"/>
      <c r="P23" s="2"/>
      <c r="Q23" s="46"/>
      <c r="R23" s="2"/>
      <c r="S23" s="51"/>
      <c r="T23" s="3"/>
      <c r="U23" s="51"/>
      <c r="V23" s="3">
        <v>1000</v>
      </c>
      <c r="W23" s="51"/>
      <c r="X23" s="3"/>
      <c r="Y23" s="51"/>
      <c r="Z23" s="3"/>
      <c r="AA23" s="51"/>
      <c r="AB23" s="3"/>
      <c r="AC23" s="51"/>
      <c r="AD23" s="3"/>
      <c r="AE23" s="51"/>
      <c r="AF23" s="55">
        <f t="shared" si="0"/>
        <v>6000</v>
      </c>
      <c r="AG23" s="59">
        <f t="shared" si="1"/>
        <v>0</v>
      </c>
      <c r="AH23" s="33">
        <f t="shared" si="2"/>
        <v>6000</v>
      </c>
    </row>
    <row r="24" spans="1:34" ht="31.5" customHeight="1">
      <c r="A24" s="37">
        <f t="shared" si="4"/>
        <v>804</v>
      </c>
      <c r="B24" s="2">
        <v>13600</v>
      </c>
      <c r="C24" s="46"/>
      <c r="D24" s="2">
        <v>4800</v>
      </c>
      <c r="E24" s="46"/>
      <c r="F24" s="2"/>
      <c r="G24" s="46"/>
      <c r="H24" s="2"/>
      <c r="I24" s="46"/>
      <c r="J24" s="2">
        <v>1000</v>
      </c>
      <c r="K24" s="46"/>
      <c r="L24" s="2">
        <v>2000</v>
      </c>
      <c r="M24" s="46"/>
      <c r="N24" s="2"/>
      <c r="O24" s="46"/>
      <c r="P24" s="2"/>
      <c r="Q24" s="46"/>
      <c r="R24" s="2"/>
      <c r="S24" s="51"/>
      <c r="T24" s="3"/>
      <c r="U24" s="51"/>
      <c r="V24" s="3"/>
      <c r="W24" s="51"/>
      <c r="X24" s="3"/>
      <c r="Y24" s="51"/>
      <c r="Z24" s="3"/>
      <c r="AA24" s="51"/>
      <c r="AB24" s="3"/>
      <c r="AC24" s="51"/>
      <c r="AD24" s="3"/>
      <c r="AE24" s="51"/>
      <c r="AF24" s="55">
        <f t="shared" si="0"/>
        <v>21400</v>
      </c>
      <c r="AG24" s="59">
        <f t="shared" si="1"/>
        <v>0</v>
      </c>
      <c r="AH24" s="33">
        <f t="shared" si="2"/>
        <v>21400</v>
      </c>
    </row>
    <row r="25" spans="1:34" ht="31.5" customHeight="1">
      <c r="A25" s="37">
        <f t="shared" si="4"/>
        <v>805</v>
      </c>
      <c r="B25" s="2">
        <v>2000</v>
      </c>
      <c r="C25" s="46"/>
      <c r="D25" s="2">
        <v>8000</v>
      </c>
      <c r="E25" s="46"/>
      <c r="F25" s="2"/>
      <c r="G25" s="46"/>
      <c r="H25" s="2"/>
      <c r="I25" s="46"/>
      <c r="J25" s="2"/>
      <c r="K25" s="46"/>
      <c r="L25" s="2"/>
      <c r="M25" s="46"/>
      <c r="N25" s="2"/>
      <c r="O25" s="46"/>
      <c r="P25" s="2"/>
      <c r="Q25" s="46"/>
      <c r="R25" s="2"/>
      <c r="S25" s="51"/>
      <c r="T25" s="3"/>
      <c r="U25" s="51"/>
      <c r="V25" s="3">
        <v>1000</v>
      </c>
      <c r="W25" s="51"/>
      <c r="X25" s="3"/>
      <c r="Y25" s="51"/>
      <c r="Z25" s="3"/>
      <c r="AA25" s="51"/>
      <c r="AB25" s="3"/>
      <c r="AC25" s="51"/>
      <c r="AD25" s="3"/>
      <c r="AE25" s="51"/>
      <c r="AF25" s="55">
        <f t="shared" si="0"/>
        <v>11000</v>
      </c>
      <c r="AG25" s="59">
        <f t="shared" si="1"/>
        <v>0</v>
      </c>
      <c r="AH25" s="33">
        <f t="shared" si="2"/>
        <v>11000</v>
      </c>
    </row>
    <row r="26" spans="1:34" ht="31.5" customHeight="1">
      <c r="A26" s="37">
        <f t="shared" si="4"/>
        <v>806</v>
      </c>
      <c r="B26" s="2"/>
      <c r="C26" s="46"/>
      <c r="D26" s="2"/>
      <c r="E26" s="46"/>
      <c r="F26" s="2">
        <v>9700</v>
      </c>
      <c r="G26" s="46"/>
      <c r="H26" s="2">
        <v>700</v>
      </c>
      <c r="I26" s="46"/>
      <c r="J26" s="2"/>
      <c r="K26" s="46"/>
      <c r="L26" s="2">
        <v>1000</v>
      </c>
      <c r="M26" s="46"/>
      <c r="N26" s="2"/>
      <c r="O26" s="46"/>
      <c r="P26" s="2"/>
      <c r="Q26" s="46"/>
      <c r="R26" s="2"/>
      <c r="S26" s="51"/>
      <c r="T26" s="3"/>
      <c r="U26" s="51"/>
      <c r="V26" s="3"/>
      <c r="W26" s="51"/>
      <c r="X26" s="3"/>
      <c r="Y26" s="51"/>
      <c r="Z26" s="3"/>
      <c r="AA26" s="51"/>
      <c r="AB26" s="3"/>
      <c r="AC26" s="51"/>
      <c r="AD26" s="3"/>
      <c r="AE26" s="51"/>
      <c r="AF26" s="55">
        <f t="shared" si="0"/>
        <v>11400</v>
      </c>
      <c r="AG26" s="59">
        <f t="shared" si="1"/>
        <v>0</v>
      </c>
      <c r="AH26" s="33">
        <f t="shared" si="2"/>
        <v>11400</v>
      </c>
    </row>
    <row r="27" spans="1:34" ht="31.5" customHeight="1">
      <c r="A27" s="37">
        <f t="shared" si="4"/>
        <v>807</v>
      </c>
      <c r="B27" s="2"/>
      <c r="C27" s="46"/>
      <c r="D27" s="2"/>
      <c r="E27" s="46"/>
      <c r="F27" s="2"/>
      <c r="G27" s="46"/>
      <c r="H27" s="2">
        <f>1000+500</f>
        <v>1500</v>
      </c>
      <c r="I27" s="46"/>
      <c r="J27" s="2">
        <v>2000</v>
      </c>
      <c r="K27" s="46"/>
      <c r="L27" s="2">
        <v>2000</v>
      </c>
      <c r="M27" s="46"/>
      <c r="N27" s="2"/>
      <c r="O27" s="46"/>
      <c r="P27" s="2"/>
      <c r="Q27" s="46"/>
      <c r="R27" s="2"/>
      <c r="S27" s="51"/>
      <c r="T27" s="3"/>
      <c r="U27" s="51"/>
      <c r="V27" s="3"/>
      <c r="W27" s="51"/>
      <c r="X27" s="3"/>
      <c r="Y27" s="51"/>
      <c r="Z27" s="3"/>
      <c r="AA27" s="51"/>
      <c r="AB27" s="3"/>
      <c r="AC27" s="51"/>
      <c r="AD27" s="3"/>
      <c r="AE27" s="51"/>
      <c r="AF27" s="55">
        <f t="shared" si="0"/>
        <v>5500</v>
      </c>
      <c r="AG27" s="59">
        <f t="shared" si="1"/>
        <v>0</v>
      </c>
      <c r="AH27" s="33">
        <f t="shared" si="2"/>
        <v>5500</v>
      </c>
    </row>
    <row r="28" spans="1:34" ht="31.5" customHeight="1">
      <c r="A28" s="37">
        <f t="shared" si="4"/>
        <v>808</v>
      </c>
      <c r="B28" s="2">
        <v>2150</v>
      </c>
      <c r="C28" s="46"/>
      <c r="D28" s="2"/>
      <c r="E28" s="46"/>
      <c r="F28" s="2"/>
      <c r="G28" s="46"/>
      <c r="H28" s="2"/>
      <c r="I28" s="46"/>
      <c r="J28" s="2">
        <v>100</v>
      </c>
      <c r="K28" s="46"/>
      <c r="L28" s="2">
        <v>5500</v>
      </c>
      <c r="M28" s="46"/>
      <c r="N28" s="2"/>
      <c r="O28" s="46"/>
      <c r="P28" s="2"/>
      <c r="Q28" s="46"/>
      <c r="R28" s="2"/>
      <c r="S28" s="51"/>
      <c r="T28" s="3"/>
      <c r="U28" s="51"/>
      <c r="V28" s="3"/>
      <c r="W28" s="51"/>
      <c r="X28" s="3"/>
      <c r="Y28" s="51"/>
      <c r="Z28" s="3">
        <f>5000+2000+500</f>
        <v>7500</v>
      </c>
      <c r="AA28" s="51"/>
      <c r="AB28" s="3"/>
      <c r="AC28" s="51"/>
      <c r="AD28" s="3"/>
      <c r="AE28" s="51"/>
      <c r="AF28" s="55">
        <f t="shared" si="0"/>
        <v>15250</v>
      </c>
      <c r="AG28" s="59">
        <f t="shared" si="1"/>
        <v>0</v>
      </c>
      <c r="AH28" s="33">
        <f t="shared" si="2"/>
        <v>15250</v>
      </c>
    </row>
    <row r="29" spans="1:34" ht="31.5" customHeight="1">
      <c r="A29" s="37">
        <f t="shared" si="4"/>
        <v>809</v>
      </c>
      <c r="B29" s="2"/>
      <c r="C29" s="46"/>
      <c r="D29" s="2"/>
      <c r="E29" s="46"/>
      <c r="F29" s="2"/>
      <c r="G29" s="46"/>
      <c r="H29" s="2"/>
      <c r="I29" s="46"/>
      <c r="J29" s="2">
        <v>7100</v>
      </c>
      <c r="K29" s="46"/>
      <c r="L29" s="2"/>
      <c r="M29" s="46"/>
      <c r="N29" s="2"/>
      <c r="O29" s="46"/>
      <c r="P29" s="2"/>
      <c r="Q29" s="46"/>
      <c r="R29" s="2">
        <v>1000</v>
      </c>
      <c r="S29" s="51"/>
      <c r="T29" s="3"/>
      <c r="U29" s="51"/>
      <c r="V29" s="3"/>
      <c r="W29" s="51"/>
      <c r="X29" s="3"/>
      <c r="Y29" s="51"/>
      <c r="Z29" s="3"/>
      <c r="AA29" s="51"/>
      <c r="AB29" s="3"/>
      <c r="AC29" s="51"/>
      <c r="AD29" s="3"/>
      <c r="AE29" s="51"/>
      <c r="AF29" s="55">
        <f t="shared" si="0"/>
        <v>8100</v>
      </c>
      <c r="AG29" s="59">
        <f t="shared" si="1"/>
        <v>0</v>
      </c>
      <c r="AH29" s="33">
        <f t="shared" si="2"/>
        <v>8100</v>
      </c>
    </row>
    <row r="30" spans="1:34" ht="31.5" customHeight="1">
      <c r="A30" s="37">
        <f t="shared" si="4"/>
        <v>810</v>
      </c>
      <c r="B30" s="2"/>
      <c r="C30" s="46"/>
      <c r="D30" s="2"/>
      <c r="E30" s="46"/>
      <c r="F30" s="2">
        <v>2000</v>
      </c>
      <c r="G30" s="46"/>
      <c r="H30" s="2"/>
      <c r="I30" s="46"/>
      <c r="J30" s="2"/>
      <c r="K30" s="46"/>
      <c r="L30" s="2"/>
      <c r="M30" s="46"/>
      <c r="N30" s="2"/>
      <c r="O30" s="46"/>
      <c r="P30" s="2"/>
      <c r="Q30" s="46"/>
      <c r="R30" s="2"/>
      <c r="S30" s="51"/>
      <c r="T30" s="3"/>
      <c r="U30" s="51"/>
      <c r="V30" s="3"/>
      <c r="W30" s="51"/>
      <c r="X30" s="3"/>
      <c r="Y30" s="51"/>
      <c r="Z30" s="3"/>
      <c r="AA30" s="51"/>
      <c r="AB30" s="3"/>
      <c r="AC30" s="51"/>
      <c r="AD30" s="3"/>
      <c r="AE30" s="51"/>
      <c r="AF30" s="55">
        <f>+B30+D30+F30+H30+J30+L30+N30+P30+R30+T30+V30+X30+Z30+AB30+AD30</f>
        <v>2000</v>
      </c>
      <c r="AG30" s="59">
        <f>+C30+E30+G30+I30+K30+M30+O30+Q30+S30+U30+W30+Y30+AA30+AC30+AE30</f>
        <v>0</v>
      </c>
      <c r="AH30" s="33">
        <f>SUM(AF30:AG30)</f>
        <v>2000</v>
      </c>
    </row>
    <row r="31" spans="1:34" ht="31.5" customHeight="1">
      <c r="A31" s="37">
        <f t="shared" si="4"/>
        <v>811</v>
      </c>
      <c r="B31" s="2">
        <v>1000</v>
      </c>
      <c r="C31" s="46"/>
      <c r="D31" s="2">
        <v>2000</v>
      </c>
      <c r="E31" s="46"/>
      <c r="F31" s="2"/>
      <c r="G31" s="46"/>
      <c r="H31" s="2"/>
      <c r="I31" s="46"/>
      <c r="J31" s="2"/>
      <c r="K31" s="46"/>
      <c r="L31" s="2">
        <v>1000</v>
      </c>
      <c r="M31" s="46"/>
      <c r="N31" s="2"/>
      <c r="O31" s="46"/>
      <c r="P31" s="2"/>
      <c r="Q31" s="46"/>
      <c r="R31" s="2"/>
      <c r="S31" s="51"/>
      <c r="T31" s="3">
        <v>1000</v>
      </c>
      <c r="U31" s="51"/>
      <c r="V31" s="3"/>
      <c r="W31" s="51"/>
      <c r="X31" s="3"/>
      <c r="Y31" s="51"/>
      <c r="Z31" s="3"/>
      <c r="AA31" s="51"/>
      <c r="AB31" s="3"/>
      <c r="AC31" s="51"/>
      <c r="AD31" s="3"/>
      <c r="AE31" s="51"/>
      <c r="AF31" s="55">
        <f t="shared" si="0"/>
        <v>5000</v>
      </c>
      <c r="AG31" s="59">
        <f t="shared" si="1"/>
        <v>0</v>
      </c>
      <c r="AH31" s="33">
        <f t="shared" si="2"/>
        <v>5000</v>
      </c>
    </row>
    <row r="32" spans="1:34" ht="31.5" customHeight="1">
      <c r="A32" s="37">
        <f t="shared" si="4"/>
        <v>812</v>
      </c>
      <c r="B32" s="2"/>
      <c r="C32" s="46"/>
      <c r="D32" s="2"/>
      <c r="E32" s="46"/>
      <c r="F32" s="2"/>
      <c r="G32" s="46"/>
      <c r="H32" s="2">
        <v>2000</v>
      </c>
      <c r="I32" s="46"/>
      <c r="J32" s="2"/>
      <c r="K32" s="46"/>
      <c r="L32" s="2">
        <v>2000</v>
      </c>
      <c r="M32" s="46"/>
      <c r="N32" s="2"/>
      <c r="O32" s="46"/>
      <c r="P32" s="2"/>
      <c r="Q32" s="46"/>
      <c r="R32" s="2"/>
      <c r="S32" s="51"/>
      <c r="T32" s="3"/>
      <c r="U32" s="51"/>
      <c r="V32" s="3"/>
      <c r="W32" s="51"/>
      <c r="X32" s="3"/>
      <c r="Y32" s="51"/>
      <c r="Z32" s="3"/>
      <c r="AA32" s="51"/>
      <c r="AB32" s="3"/>
      <c r="AC32" s="51"/>
      <c r="AD32" s="3"/>
      <c r="AE32" s="51"/>
      <c r="AF32" s="55">
        <f t="shared" si="0"/>
        <v>4000</v>
      </c>
      <c r="AG32" s="59">
        <f t="shared" si="1"/>
        <v>0</v>
      </c>
      <c r="AH32" s="33">
        <f t="shared" si="2"/>
        <v>4000</v>
      </c>
    </row>
    <row r="33" spans="1:34" ht="31.5" customHeight="1">
      <c r="A33" s="37">
        <f t="shared" si="4"/>
        <v>813</v>
      </c>
      <c r="B33" s="2">
        <v>3000</v>
      </c>
      <c r="C33" s="46"/>
      <c r="D33" s="2"/>
      <c r="E33" s="46"/>
      <c r="F33" s="2"/>
      <c r="G33" s="46"/>
      <c r="H33" s="2">
        <v>1000</v>
      </c>
      <c r="I33" s="46"/>
      <c r="J33" s="2"/>
      <c r="K33" s="46"/>
      <c r="L33" s="2"/>
      <c r="M33" s="46"/>
      <c r="N33" s="2"/>
      <c r="O33" s="46"/>
      <c r="P33" s="2"/>
      <c r="Q33" s="46"/>
      <c r="R33" s="2"/>
      <c r="S33" s="51"/>
      <c r="T33" s="3"/>
      <c r="U33" s="51"/>
      <c r="V33" s="3"/>
      <c r="W33" s="51"/>
      <c r="X33" s="3"/>
      <c r="Y33" s="51"/>
      <c r="Z33" s="3"/>
      <c r="AA33" s="51"/>
      <c r="AB33" s="3"/>
      <c r="AC33" s="51"/>
      <c r="AD33" s="3"/>
      <c r="AE33" s="51"/>
      <c r="AF33" s="55">
        <f t="shared" si="0"/>
        <v>4000</v>
      </c>
      <c r="AG33" s="59">
        <f t="shared" si="1"/>
        <v>0</v>
      </c>
      <c r="AH33" s="33">
        <f t="shared" si="2"/>
        <v>4000</v>
      </c>
    </row>
    <row r="34" spans="1:34" ht="31.5" customHeight="1">
      <c r="A34" s="37">
        <f t="shared" si="4"/>
        <v>814</v>
      </c>
      <c r="B34" s="2">
        <v>2000</v>
      </c>
      <c r="C34" s="46"/>
      <c r="D34" s="2"/>
      <c r="E34" s="46"/>
      <c r="F34" s="2"/>
      <c r="G34" s="46"/>
      <c r="H34" s="2"/>
      <c r="I34" s="46"/>
      <c r="J34" s="2"/>
      <c r="K34" s="46"/>
      <c r="L34" s="2">
        <v>1000</v>
      </c>
      <c r="M34" s="46"/>
      <c r="N34" s="2"/>
      <c r="O34" s="46"/>
      <c r="P34" s="2"/>
      <c r="Q34" s="46"/>
      <c r="R34" s="2"/>
      <c r="S34" s="51"/>
      <c r="T34" s="3"/>
      <c r="U34" s="51"/>
      <c r="V34" s="3"/>
      <c r="W34" s="51"/>
      <c r="X34" s="3"/>
      <c r="Y34" s="51"/>
      <c r="Z34" s="3"/>
      <c r="AA34" s="51"/>
      <c r="AB34" s="3"/>
      <c r="AC34" s="51"/>
      <c r="AD34" s="3"/>
      <c r="AE34" s="51"/>
      <c r="AF34" s="55">
        <f t="shared" si="0"/>
        <v>3000</v>
      </c>
      <c r="AG34" s="59">
        <f t="shared" si="1"/>
        <v>0</v>
      </c>
      <c r="AH34" s="33">
        <f t="shared" si="2"/>
        <v>3000</v>
      </c>
    </row>
    <row r="35" spans="1:34" ht="31.5" customHeight="1">
      <c r="A35" s="37">
        <f t="shared" si="4"/>
        <v>815</v>
      </c>
      <c r="B35" s="2"/>
      <c r="C35" s="46"/>
      <c r="D35" s="2"/>
      <c r="E35" s="46"/>
      <c r="F35" s="2"/>
      <c r="G35" s="46"/>
      <c r="H35" s="2">
        <v>1500</v>
      </c>
      <c r="I35" s="46"/>
      <c r="J35" s="2"/>
      <c r="K35" s="46"/>
      <c r="L35" s="2"/>
      <c r="M35" s="46"/>
      <c r="N35" s="2">
        <v>30000</v>
      </c>
      <c r="O35" s="46"/>
      <c r="P35" s="2"/>
      <c r="Q35" s="46"/>
      <c r="R35" s="2"/>
      <c r="S35" s="51"/>
      <c r="T35" s="3"/>
      <c r="U35" s="51"/>
      <c r="V35" s="3">
        <v>9000</v>
      </c>
      <c r="W35" s="51"/>
      <c r="X35" s="3"/>
      <c r="Y35" s="51"/>
      <c r="Z35" s="3"/>
      <c r="AA35" s="51"/>
      <c r="AB35" s="3"/>
      <c r="AC35" s="51"/>
      <c r="AD35" s="3"/>
      <c r="AE35" s="51"/>
      <c r="AF35" s="55">
        <f t="shared" si="0"/>
        <v>40500</v>
      </c>
      <c r="AG35" s="59">
        <f t="shared" si="1"/>
        <v>0</v>
      </c>
      <c r="AH35" s="33">
        <f t="shared" si="2"/>
        <v>40500</v>
      </c>
    </row>
    <row r="36" spans="1:34" ht="31.5" customHeight="1" thickBot="1">
      <c r="A36" s="38">
        <f t="shared" si="4"/>
        <v>816</v>
      </c>
      <c r="B36" s="4"/>
      <c r="C36" s="47"/>
      <c r="D36" s="4"/>
      <c r="E36" s="47"/>
      <c r="F36" s="4"/>
      <c r="G36" s="47"/>
      <c r="H36" s="4"/>
      <c r="I36" s="47"/>
      <c r="J36" s="4"/>
      <c r="K36" s="47"/>
      <c r="L36" s="4">
        <v>500</v>
      </c>
      <c r="M36" s="47"/>
      <c r="N36" s="4"/>
      <c r="O36" s="47"/>
      <c r="P36" s="4"/>
      <c r="Q36" s="47"/>
      <c r="R36" s="4"/>
      <c r="S36" s="52"/>
      <c r="T36" s="5"/>
      <c r="U36" s="52"/>
      <c r="V36" s="5"/>
      <c r="W36" s="52"/>
      <c r="X36" s="5"/>
      <c r="Y36" s="52"/>
      <c r="Z36" s="5"/>
      <c r="AA36" s="52"/>
      <c r="AB36" s="5"/>
      <c r="AC36" s="52"/>
      <c r="AD36" s="5"/>
      <c r="AE36" s="52"/>
      <c r="AF36" s="19">
        <f t="shared" si="0"/>
        <v>500</v>
      </c>
      <c r="AG36" s="60">
        <f t="shared" si="1"/>
        <v>0</v>
      </c>
      <c r="AH36" s="34">
        <f t="shared" si="2"/>
        <v>500</v>
      </c>
    </row>
    <row r="37" spans="1:34" ht="31.5" customHeight="1" thickTop="1">
      <c r="A37" s="36">
        <v>901</v>
      </c>
      <c r="B37" s="6"/>
      <c r="C37" s="45"/>
      <c r="D37" s="6"/>
      <c r="E37" s="45"/>
      <c r="F37" s="6"/>
      <c r="G37" s="45"/>
      <c r="H37" s="6"/>
      <c r="I37" s="45"/>
      <c r="J37" s="6">
        <v>3000</v>
      </c>
      <c r="K37" s="45"/>
      <c r="L37" s="6"/>
      <c r="M37" s="45"/>
      <c r="N37" s="6"/>
      <c r="O37" s="45"/>
      <c r="P37" s="6"/>
      <c r="Q37" s="45"/>
      <c r="R37" s="6"/>
      <c r="S37" s="50"/>
      <c r="T37" s="24"/>
      <c r="U37" s="50"/>
      <c r="V37" s="24"/>
      <c r="W37" s="50"/>
      <c r="X37" s="24"/>
      <c r="Y37" s="50"/>
      <c r="Z37" s="24"/>
      <c r="AA37" s="50"/>
      <c r="AB37" s="24"/>
      <c r="AC37" s="50"/>
      <c r="AD37" s="24"/>
      <c r="AE37" s="50"/>
      <c r="AF37" s="7">
        <f t="shared" si="0"/>
        <v>3000</v>
      </c>
      <c r="AG37" s="61">
        <f t="shared" si="1"/>
        <v>0</v>
      </c>
      <c r="AH37" s="33">
        <f t="shared" si="2"/>
        <v>3000</v>
      </c>
    </row>
    <row r="38" spans="1:34" ht="31.5" customHeight="1">
      <c r="A38" s="37">
        <f>+A37+1</f>
        <v>902</v>
      </c>
      <c r="B38" s="2">
        <v>1300</v>
      </c>
      <c r="C38" s="46"/>
      <c r="D38" s="2">
        <v>1000</v>
      </c>
      <c r="E38" s="46"/>
      <c r="F38" s="2"/>
      <c r="G38" s="46"/>
      <c r="H38" s="2"/>
      <c r="I38" s="46"/>
      <c r="J38" s="2"/>
      <c r="K38" s="46"/>
      <c r="L38" s="2"/>
      <c r="M38" s="46"/>
      <c r="N38" s="2"/>
      <c r="O38" s="46"/>
      <c r="P38" s="2"/>
      <c r="Q38" s="46"/>
      <c r="R38" s="2"/>
      <c r="S38" s="51"/>
      <c r="T38" s="3"/>
      <c r="U38" s="51"/>
      <c r="V38" s="3"/>
      <c r="W38" s="51"/>
      <c r="X38" s="3"/>
      <c r="Y38" s="51"/>
      <c r="Z38" s="3"/>
      <c r="AA38" s="51"/>
      <c r="AB38" s="3"/>
      <c r="AC38" s="51"/>
      <c r="AD38" s="3"/>
      <c r="AE38" s="51"/>
      <c r="AF38" s="55">
        <f t="shared" si="0"/>
        <v>2300</v>
      </c>
      <c r="AG38" s="59">
        <f t="shared" si="1"/>
        <v>0</v>
      </c>
      <c r="AH38" s="33">
        <f t="shared" si="2"/>
        <v>2300</v>
      </c>
    </row>
    <row r="39" spans="1:34" ht="31.5" customHeight="1">
      <c r="A39" s="37">
        <f aca="true" t="shared" si="5" ref="A39:A49">+A38+1</f>
        <v>903</v>
      </c>
      <c r="B39" s="2"/>
      <c r="C39" s="46"/>
      <c r="D39" s="2"/>
      <c r="E39" s="46"/>
      <c r="F39" s="2"/>
      <c r="G39" s="46"/>
      <c r="H39" s="2"/>
      <c r="I39" s="46"/>
      <c r="J39" s="2"/>
      <c r="K39" s="46"/>
      <c r="L39" s="2"/>
      <c r="M39" s="46"/>
      <c r="N39" s="2"/>
      <c r="O39" s="46"/>
      <c r="P39" s="2"/>
      <c r="Q39" s="46"/>
      <c r="R39" s="2">
        <v>4100</v>
      </c>
      <c r="S39" s="51"/>
      <c r="T39" s="3"/>
      <c r="U39" s="51"/>
      <c r="V39" s="3"/>
      <c r="W39" s="51"/>
      <c r="X39" s="3"/>
      <c r="Y39" s="51"/>
      <c r="Z39" s="3"/>
      <c r="AA39" s="51"/>
      <c r="AB39" s="3"/>
      <c r="AC39" s="51"/>
      <c r="AD39" s="3"/>
      <c r="AE39" s="51"/>
      <c r="AF39" s="55">
        <f t="shared" si="0"/>
        <v>4100</v>
      </c>
      <c r="AG39" s="59">
        <f t="shared" si="1"/>
        <v>0</v>
      </c>
      <c r="AH39" s="33">
        <f t="shared" si="2"/>
        <v>4100</v>
      </c>
    </row>
    <row r="40" spans="1:34" ht="31.5" customHeight="1">
      <c r="A40" s="37">
        <f t="shared" si="5"/>
        <v>904</v>
      </c>
      <c r="B40" s="2"/>
      <c r="C40" s="46"/>
      <c r="D40" s="2"/>
      <c r="E40" s="46"/>
      <c r="F40" s="2">
        <v>16000</v>
      </c>
      <c r="G40" s="46"/>
      <c r="H40" s="2"/>
      <c r="I40" s="46"/>
      <c r="J40" s="2">
        <v>5000</v>
      </c>
      <c r="K40" s="46"/>
      <c r="L40" s="2">
        <v>7000</v>
      </c>
      <c r="M40" s="46"/>
      <c r="N40" s="2">
        <f>1000+2000</f>
        <v>3000</v>
      </c>
      <c r="O40" s="46"/>
      <c r="P40" s="2"/>
      <c r="Q40" s="46"/>
      <c r="R40" s="2"/>
      <c r="S40" s="51"/>
      <c r="T40" s="3"/>
      <c r="U40" s="51"/>
      <c r="V40" s="3"/>
      <c r="W40" s="51"/>
      <c r="X40" s="3"/>
      <c r="Y40" s="51"/>
      <c r="Z40" s="3"/>
      <c r="AA40" s="51"/>
      <c r="AB40" s="3"/>
      <c r="AC40" s="51"/>
      <c r="AD40" s="3"/>
      <c r="AE40" s="51"/>
      <c r="AF40" s="55">
        <f t="shared" si="0"/>
        <v>31000</v>
      </c>
      <c r="AG40" s="59">
        <f t="shared" si="1"/>
        <v>0</v>
      </c>
      <c r="AH40" s="33">
        <f t="shared" si="2"/>
        <v>31000</v>
      </c>
    </row>
    <row r="41" spans="1:34" ht="31.5" customHeight="1">
      <c r="A41" s="37">
        <f t="shared" si="5"/>
        <v>905</v>
      </c>
      <c r="B41" s="2"/>
      <c r="C41" s="46"/>
      <c r="D41" s="2"/>
      <c r="E41" s="46"/>
      <c r="F41" s="2"/>
      <c r="G41" s="46"/>
      <c r="H41" s="2"/>
      <c r="I41" s="46"/>
      <c r="J41" s="2">
        <v>3600</v>
      </c>
      <c r="K41" s="46"/>
      <c r="L41" s="2">
        <v>2000</v>
      </c>
      <c r="M41" s="46"/>
      <c r="N41" s="2"/>
      <c r="O41" s="46"/>
      <c r="P41" s="2"/>
      <c r="Q41" s="46"/>
      <c r="R41" s="2"/>
      <c r="S41" s="51"/>
      <c r="T41" s="3"/>
      <c r="U41" s="51"/>
      <c r="V41" s="3"/>
      <c r="W41" s="51"/>
      <c r="X41" s="3"/>
      <c r="Y41" s="51"/>
      <c r="Z41" s="3"/>
      <c r="AA41" s="51"/>
      <c r="AB41" s="3"/>
      <c r="AC41" s="51"/>
      <c r="AD41" s="3"/>
      <c r="AE41" s="51"/>
      <c r="AF41" s="55">
        <f t="shared" si="0"/>
        <v>5600</v>
      </c>
      <c r="AG41" s="59">
        <f t="shared" si="1"/>
        <v>0</v>
      </c>
      <c r="AH41" s="33">
        <f t="shared" si="2"/>
        <v>5600</v>
      </c>
    </row>
    <row r="42" spans="1:34" ht="31.5" customHeight="1">
      <c r="A42" s="37">
        <f t="shared" si="5"/>
        <v>906</v>
      </c>
      <c r="B42" s="2"/>
      <c r="C42" s="46"/>
      <c r="D42" s="2"/>
      <c r="E42" s="46"/>
      <c r="F42" s="2">
        <v>15100</v>
      </c>
      <c r="G42" s="46"/>
      <c r="H42" s="2"/>
      <c r="I42" s="46"/>
      <c r="J42" s="2"/>
      <c r="K42" s="46"/>
      <c r="L42" s="2"/>
      <c r="M42" s="46"/>
      <c r="N42" s="2">
        <v>3500</v>
      </c>
      <c r="O42" s="46"/>
      <c r="P42" s="2"/>
      <c r="Q42" s="46"/>
      <c r="R42" s="2"/>
      <c r="S42" s="51"/>
      <c r="T42" s="3"/>
      <c r="U42" s="51"/>
      <c r="V42" s="3"/>
      <c r="W42" s="51"/>
      <c r="X42" s="3"/>
      <c r="Y42" s="51"/>
      <c r="Z42" s="3"/>
      <c r="AA42" s="51"/>
      <c r="AB42" s="3"/>
      <c r="AC42" s="51"/>
      <c r="AD42" s="3"/>
      <c r="AE42" s="51"/>
      <c r="AF42" s="55">
        <f t="shared" si="0"/>
        <v>18600</v>
      </c>
      <c r="AG42" s="59">
        <f t="shared" si="1"/>
        <v>0</v>
      </c>
      <c r="AH42" s="33">
        <f t="shared" si="2"/>
        <v>18600</v>
      </c>
    </row>
    <row r="43" spans="1:34" ht="31.5" customHeight="1">
      <c r="A43" s="37">
        <f t="shared" si="5"/>
        <v>907</v>
      </c>
      <c r="B43" s="2"/>
      <c r="C43" s="46"/>
      <c r="D43" s="2"/>
      <c r="E43" s="46"/>
      <c r="F43" s="2"/>
      <c r="G43" s="46"/>
      <c r="H43" s="2">
        <v>500</v>
      </c>
      <c r="I43" s="46"/>
      <c r="J43" s="2">
        <v>6500</v>
      </c>
      <c r="K43" s="46"/>
      <c r="L43" s="2">
        <v>3000</v>
      </c>
      <c r="M43" s="46"/>
      <c r="N43" s="2"/>
      <c r="O43" s="46"/>
      <c r="P43" s="2"/>
      <c r="Q43" s="46"/>
      <c r="R43" s="2"/>
      <c r="S43" s="51"/>
      <c r="T43" s="3"/>
      <c r="U43" s="51"/>
      <c r="V43" s="3"/>
      <c r="W43" s="51"/>
      <c r="X43" s="3"/>
      <c r="Y43" s="51"/>
      <c r="Z43" s="3"/>
      <c r="AA43" s="51"/>
      <c r="AB43" s="3"/>
      <c r="AC43" s="51"/>
      <c r="AD43" s="3"/>
      <c r="AE43" s="51"/>
      <c r="AF43" s="55">
        <f t="shared" si="0"/>
        <v>10000</v>
      </c>
      <c r="AG43" s="59">
        <f t="shared" si="1"/>
        <v>0</v>
      </c>
      <c r="AH43" s="33">
        <f t="shared" si="2"/>
        <v>10000</v>
      </c>
    </row>
    <row r="44" spans="1:34" ht="31.5" customHeight="1">
      <c r="A44" s="37">
        <f t="shared" si="5"/>
        <v>908</v>
      </c>
      <c r="B44" s="2"/>
      <c r="C44" s="46"/>
      <c r="D44" s="2"/>
      <c r="E44" s="46"/>
      <c r="F44" s="2"/>
      <c r="G44" s="46"/>
      <c r="H44" s="2"/>
      <c r="I44" s="46"/>
      <c r="J44" s="2"/>
      <c r="K44" s="46"/>
      <c r="L44" s="2"/>
      <c r="M44" s="46"/>
      <c r="N44" s="2"/>
      <c r="O44" s="46"/>
      <c r="P44" s="2"/>
      <c r="Q44" s="46"/>
      <c r="R44" s="2">
        <v>3000</v>
      </c>
      <c r="S44" s="51"/>
      <c r="T44" s="3"/>
      <c r="U44" s="51"/>
      <c r="V44" s="3"/>
      <c r="W44" s="51"/>
      <c r="X44" s="3">
        <v>3000</v>
      </c>
      <c r="Y44" s="51"/>
      <c r="Z44" s="3"/>
      <c r="AA44" s="51"/>
      <c r="AB44" s="3"/>
      <c r="AC44" s="51"/>
      <c r="AD44" s="3"/>
      <c r="AE44" s="51"/>
      <c r="AF44" s="55">
        <f t="shared" si="0"/>
        <v>6000</v>
      </c>
      <c r="AG44" s="59">
        <f t="shared" si="1"/>
        <v>0</v>
      </c>
      <c r="AH44" s="33">
        <f t="shared" si="2"/>
        <v>6000</v>
      </c>
    </row>
    <row r="45" spans="1:34" ht="31.5" customHeight="1">
      <c r="A45" s="37">
        <f t="shared" si="5"/>
        <v>909</v>
      </c>
      <c r="B45" s="2"/>
      <c r="C45" s="46"/>
      <c r="D45" s="2"/>
      <c r="E45" s="46"/>
      <c r="F45" s="2"/>
      <c r="G45" s="46"/>
      <c r="H45" s="2"/>
      <c r="I45" s="46"/>
      <c r="J45" s="2">
        <v>23500</v>
      </c>
      <c r="K45" s="46"/>
      <c r="L45" s="2">
        <f>4000+1000</f>
        <v>5000</v>
      </c>
      <c r="M45" s="46"/>
      <c r="N45" s="2"/>
      <c r="O45" s="46"/>
      <c r="P45" s="2"/>
      <c r="Q45" s="46"/>
      <c r="R45" s="2"/>
      <c r="S45" s="51"/>
      <c r="T45" s="3"/>
      <c r="U45" s="51"/>
      <c r="V45" s="3"/>
      <c r="W45" s="51"/>
      <c r="X45" s="3"/>
      <c r="Y45" s="51"/>
      <c r="Z45" s="3"/>
      <c r="AA45" s="51"/>
      <c r="AB45" s="3"/>
      <c r="AC45" s="51"/>
      <c r="AD45" s="3"/>
      <c r="AE45" s="51"/>
      <c r="AF45" s="55">
        <f t="shared" si="0"/>
        <v>28500</v>
      </c>
      <c r="AG45" s="59">
        <f t="shared" si="1"/>
        <v>0</v>
      </c>
      <c r="AH45" s="33">
        <f t="shared" si="2"/>
        <v>28500</v>
      </c>
    </row>
    <row r="46" spans="1:34" ht="31.5" customHeight="1">
      <c r="A46" s="37">
        <f t="shared" si="5"/>
        <v>910</v>
      </c>
      <c r="B46" s="2"/>
      <c r="C46" s="46"/>
      <c r="D46" s="2"/>
      <c r="E46" s="46"/>
      <c r="F46" s="2">
        <v>4000</v>
      </c>
      <c r="G46" s="46"/>
      <c r="H46" s="2">
        <v>1500</v>
      </c>
      <c r="I46" s="46"/>
      <c r="J46" s="2"/>
      <c r="K46" s="46"/>
      <c r="L46" s="2"/>
      <c r="M46" s="46"/>
      <c r="N46" s="2"/>
      <c r="O46" s="46"/>
      <c r="P46" s="2"/>
      <c r="Q46" s="46"/>
      <c r="R46" s="2"/>
      <c r="S46" s="51"/>
      <c r="T46" s="3"/>
      <c r="U46" s="51"/>
      <c r="V46" s="3"/>
      <c r="W46" s="51"/>
      <c r="X46" s="3"/>
      <c r="Y46" s="51"/>
      <c r="Z46" s="3"/>
      <c r="AA46" s="51"/>
      <c r="AB46" s="3"/>
      <c r="AC46" s="51"/>
      <c r="AD46" s="3"/>
      <c r="AE46" s="51"/>
      <c r="AF46" s="55">
        <f t="shared" si="0"/>
        <v>5500</v>
      </c>
      <c r="AG46" s="59">
        <f t="shared" si="1"/>
        <v>0</v>
      </c>
      <c r="AH46" s="33">
        <f t="shared" si="2"/>
        <v>5500</v>
      </c>
    </row>
    <row r="47" spans="1:34" ht="31.5" customHeight="1">
      <c r="A47" s="37">
        <f t="shared" si="5"/>
        <v>911</v>
      </c>
      <c r="B47" s="2"/>
      <c r="C47" s="46"/>
      <c r="D47" s="2"/>
      <c r="E47" s="46"/>
      <c r="F47" s="2"/>
      <c r="G47" s="46"/>
      <c r="H47" s="2"/>
      <c r="I47" s="46"/>
      <c r="J47" s="2"/>
      <c r="K47" s="46"/>
      <c r="L47" s="2">
        <v>500</v>
      </c>
      <c r="M47" s="46"/>
      <c r="N47" s="2">
        <v>29000</v>
      </c>
      <c r="O47" s="46"/>
      <c r="P47" s="2"/>
      <c r="Q47" s="46"/>
      <c r="R47" s="2"/>
      <c r="S47" s="51"/>
      <c r="T47" s="3"/>
      <c r="U47" s="51"/>
      <c r="V47" s="3"/>
      <c r="W47" s="51"/>
      <c r="X47" s="3"/>
      <c r="Y47" s="51"/>
      <c r="Z47" s="3"/>
      <c r="AA47" s="51"/>
      <c r="AB47" s="3"/>
      <c r="AC47" s="51"/>
      <c r="AD47" s="3"/>
      <c r="AE47" s="51"/>
      <c r="AF47" s="55">
        <f t="shared" si="0"/>
        <v>29500</v>
      </c>
      <c r="AG47" s="59">
        <f t="shared" si="1"/>
        <v>0</v>
      </c>
      <c r="AH47" s="33">
        <f t="shared" si="2"/>
        <v>29500</v>
      </c>
    </row>
    <row r="48" spans="1:34" ht="31.5" customHeight="1">
      <c r="A48" s="37">
        <f t="shared" si="5"/>
        <v>912</v>
      </c>
      <c r="B48" s="2"/>
      <c r="C48" s="46"/>
      <c r="D48" s="2">
        <v>800</v>
      </c>
      <c r="E48" s="46"/>
      <c r="F48" s="2"/>
      <c r="G48" s="46"/>
      <c r="H48" s="2"/>
      <c r="I48" s="46"/>
      <c r="J48" s="2"/>
      <c r="K48" s="46"/>
      <c r="L48" s="2"/>
      <c r="M48" s="46"/>
      <c r="N48" s="2"/>
      <c r="O48" s="46"/>
      <c r="P48" s="2"/>
      <c r="Q48" s="46"/>
      <c r="R48" s="2">
        <v>200</v>
      </c>
      <c r="S48" s="51"/>
      <c r="T48" s="3"/>
      <c r="U48" s="51"/>
      <c r="V48" s="3"/>
      <c r="W48" s="51"/>
      <c r="X48" s="3"/>
      <c r="Y48" s="51"/>
      <c r="Z48" s="3"/>
      <c r="AA48" s="51"/>
      <c r="AB48" s="3"/>
      <c r="AC48" s="51"/>
      <c r="AD48" s="3"/>
      <c r="AE48" s="51"/>
      <c r="AF48" s="55">
        <f t="shared" si="0"/>
        <v>1000</v>
      </c>
      <c r="AG48" s="59">
        <f t="shared" si="1"/>
        <v>0</v>
      </c>
      <c r="AH48" s="33">
        <f t="shared" si="2"/>
        <v>1000</v>
      </c>
    </row>
    <row r="49" spans="1:34" ht="31.5" customHeight="1">
      <c r="A49" s="37">
        <f t="shared" si="5"/>
        <v>913</v>
      </c>
      <c r="B49" s="2"/>
      <c r="C49" s="46"/>
      <c r="D49" s="2"/>
      <c r="E49" s="46"/>
      <c r="F49" s="2"/>
      <c r="G49" s="46"/>
      <c r="H49" s="2">
        <v>4000</v>
      </c>
      <c r="I49" s="46"/>
      <c r="J49" s="2">
        <v>1500</v>
      </c>
      <c r="K49" s="46"/>
      <c r="L49" s="2">
        <v>1000</v>
      </c>
      <c r="M49" s="46"/>
      <c r="N49" s="2"/>
      <c r="O49" s="46"/>
      <c r="P49" s="2"/>
      <c r="Q49" s="46"/>
      <c r="R49" s="2"/>
      <c r="S49" s="51"/>
      <c r="T49" s="3"/>
      <c r="U49" s="51"/>
      <c r="V49" s="3"/>
      <c r="W49" s="51"/>
      <c r="X49" s="3"/>
      <c r="Y49" s="51"/>
      <c r="Z49" s="3"/>
      <c r="AA49" s="51"/>
      <c r="AB49" s="3"/>
      <c r="AC49" s="51"/>
      <c r="AD49" s="3"/>
      <c r="AE49" s="51"/>
      <c r="AF49" s="55">
        <f t="shared" si="0"/>
        <v>6500</v>
      </c>
      <c r="AG49" s="59">
        <f t="shared" si="1"/>
        <v>0</v>
      </c>
      <c r="AH49" s="33">
        <f t="shared" si="2"/>
        <v>6500</v>
      </c>
    </row>
    <row r="50" spans="1:34" ht="31.5" customHeight="1">
      <c r="A50" s="37">
        <f>+A49+1</f>
        <v>914</v>
      </c>
      <c r="B50" s="2"/>
      <c r="C50" s="46"/>
      <c r="D50" s="2">
        <v>7500</v>
      </c>
      <c r="E50" s="46"/>
      <c r="F50" s="2"/>
      <c r="G50" s="46"/>
      <c r="H50" s="2"/>
      <c r="I50" s="46"/>
      <c r="J50" s="2">
        <v>7000</v>
      </c>
      <c r="K50" s="46"/>
      <c r="L50" s="2"/>
      <c r="M50" s="46"/>
      <c r="N50" s="2"/>
      <c r="O50" s="46"/>
      <c r="P50" s="2"/>
      <c r="Q50" s="46"/>
      <c r="R50" s="2"/>
      <c r="S50" s="51"/>
      <c r="T50" s="3"/>
      <c r="U50" s="51"/>
      <c r="V50" s="3"/>
      <c r="W50" s="51"/>
      <c r="X50" s="3"/>
      <c r="Y50" s="51"/>
      <c r="Z50" s="3"/>
      <c r="AA50" s="51"/>
      <c r="AB50" s="3"/>
      <c r="AC50" s="51"/>
      <c r="AD50" s="3"/>
      <c r="AE50" s="51"/>
      <c r="AF50" s="55">
        <f t="shared" si="0"/>
        <v>14500</v>
      </c>
      <c r="AG50" s="59">
        <f t="shared" si="1"/>
        <v>0</v>
      </c>
      <c r="AH50" s="33">
        <f t="shared" si="2"/>
        <v>14500</v>
      </c>
    </row>
    <row r="51" spans="1:34" ht="31.5" customHeight="1">
      <c r="A51" s="67">
        <f>+A50+1</f>
        <v>915</v>
      </c>
      <c r="B51" s="68"/>
      <c r="C51" s="69"/>
      <c r="D51" s="68"/>
      <c r="E51" s="69"/>
      <c r="F51" s="68"/>
      <c r="G51" s="69"/>
      <c r="H51" s="68"/>
      <c r="I51" s="69"/>
      <c r="J51" s="68">
        <v>7800</v>
      </c>
      <c r="K51" s="69"/>
      <c r="L51" s="68"/>
      <c r="M51" s="69"/>
      <c r="N51" s="68"/>
      <c r="O51" s="69"/>
      <c r="P51" s="68"/>
      <c r="Q51" s="69"/>
      <c r="R51" s="68"/>
      <c r="S51" s="70"/>
      <c r="T51" s="71"/>
      <c r="U51" s="70"/>
      <c r="V51" s="71"/>
      <c r="W51" s="70"/>
      <c r="X51" s="71"/>
      <c r="Y51" s="70"/>
      <c r="Z51" s="71"/>
      <c r="AA51" s="70"/>
      <c r="AB51" s="71"/>
      <c r="AC51" s="70"/>
      <c r="AD51" s="71"/>
      <c r="AE51" s="70"/>
      <c r="AF51" s="55">
        <f aca="true" t="shared" si="6" ref="AF51:AG53">+B51+D51+F51+H51+J51+L51+N51+P51+R51+T51+V51+X51+Z51+AB51+AD51</f>
        <v>7800</v>
      </c>
      <c r="AG51" s="59">
        <f t="shared" si="6"/>
        <v>0</v>
      </c>
      <c r="AH51" s="33">
        <f>SUM(AF51:AG51)</f>
        <v>7800</v>
      </c>
    </row>
    <row r="52" spans="1:34" ht="31.5" customHeight="1" thickBot="1">
      <c r="A52" s="38">
        <f>+A51+1</f>
        <v>916</v>
      </c>
      <c r="B52" s="4"/>
      <c r="C52" s="47"/>
      <c r="D52" s="4"/>
      <c r="E52" s="47"/>
      <c r="F52" s="4">
        <v>2300</v>
      </c>
      <c r="G52" s="47"/>
      <c r="H52" s="4"/>
      <c r="I52" s="47"/>
      <c r="J52" s="4">
        <v>2000</v>
      </c>
      <c r="K52" s="47"/>
      <c r="L52" s="4"/>
      <c r="M52" s="47"/>
      <c r="N52" s="4"/>
      <c r="O52" s="47"/>
      <c r="P52" s="4">
        <v>7000</v>
      </c>
      <c r="Q52" s="47"/>
      <c r="R52" s="4"/>
      <c r="S52" s="52"/>
      <c r="T52" s="5"/>
      <c r="U52" s="52"/>
      <c r="V52" s="5"/>
      <c r="W52" s="52"/>
      <c r="X52" s="5"/>
      <c r="Y52" s="52"/>
      <c r="Z52" s="5"/>
      <c r="AA52" s="52"/>
      <c r="AB52" s="5"/>
      <c r="AC52" s="52"/>
      <c r="AD52" s="5"/>
      <c r="AE52" s="52"/>
      <c r="AF52" s="55">
        <f t="shared" si="6"/>
        <v>11300</v>
      </c>
      <c r="AG52" s="59">
        <f t="shared" si="6"/>
        <v>0</v>
      </c>
      <c r="AH52" s="33">
        <f>SUM(AF52:AG52)</f>
        <v>11300</v>
      </c>
    </row>
    <row r="53" spans="1:34" ht="31.5" customHeight="1" thickBot="1" thickTop="1">
      <c r="A53" s="39" t="s">
        <v>2</v>
      </c>
      <c r="B53" s="40">
        <f>SUM(B5:B52)</f>
        <v>46950</v>
      </c>
      <c r="C53" s="48">
        <f aca="true" t="shared" si="7" ref="C53:AE53">SUM(C5:C52)</f>
        <v>0</v>
      </c>
      <c r="D53" s="40">
        <f t="shared" si="7"/>
        <v>53200</v>
      </c>
      <c r="E53" s="48">
        <f t="shared" si="7"/>
        <v>0</v>
      </c>
      <c r="F53" s="40">
        <f t="shared" si="7"/>
        <v>88700</v>
      </c>
      <c r="G53" s="48">
        <f t="shared" si="7"/>
        <v>0</v>
      </c>
      <c r="H53" s="40">
        <f t="shared" si="7"/>
        <v>24600</v>
      </c>
      <c r="I53" s="48">
        <f t="shared" si="7"/>
        <v>0</v>
      </c>
      <c r="J53" s="40">
        <f t="shared" si="7"/>
        <v>82100</v>
      </c>
      <c r="K53" s="48">
        <f t="shared" si="7"/>
        <v>0</v>
      </c>
      <c r="L53" s="40">
        <f t="shared" si="7"/>
        <v>77100</v>
      </c>
      <c r="M53" s="48">
        <f t="shared" si="7"/>
        <v>0</v>
      </c>
      <c r="N53" s="40">
        <f t="shared" si="7"/>
        <v>98300</v>
      </c>
      <c r="O53" s="48">
        <f t="shared" si="7"/>
        <v>0</v>
      </c>
      <c r="P53" s="40">
        <f t="shared" si="7"/>
        <v>8000</v>
      </c>
      <c r="Q53" s="48">
        <f t="shared" si="7"/>
        <v>0</v>
      </c>
      <c r="R53" s="40">
        <f t="shared" si="7"/>
        <v>214300</v>
      </c>
      <c r="S53" s="48">
        <f t="shared" si="7"/>
        <v>0</v>
      </c>
      <c r="T53" s="40">
        <f t="shared" si="7"/>
        <v>1000</v>
      </c>
      <c r="U53" s="48">
        <f t="shared" si="7"/>
        <v>0</v>
      </c>
      <c r="V53" s="40">
        <f t="shared" si="7"/>
        <v>11000</v>
      </c>
      <c r="W53" s="48">
        <f t="shared" si="7"/>
        <v>0</v>
      </c>
      <c r="X53" s="40">
        <f aca="true" t="shared" si="8" ref="X53:AC53">SUM(X5:X52)</f>
        <v>5000</v>
      </c>
      <c r="Y53" s="53">
        <f t="shared" si="8"/>
        <v>0</v>
      </c>
      <c r="Z53" s="40">
        <f t="shared" si="8"/>
        <v>8200</v>
      </c>
      <c r="AA53" s="48">
        <f t="shared" si="8"/>
        <v>0</v>
      </c>
      <c r="AB53" s="40">
        <f t="shared" si="8"/>
        <v>0</v>
      </c>
      <c r="AC53" s="48">
        <f t="shared" si="8"/>
        <v>0</v>
      </c>
      <c r="AD53" s="40">
        <f t="shared" si="7"/>
        <v>0</v>
      </c>
      <c r="AE53" s="48">
        <f t="shared" si="7"/>
        <v>0</v>
      </c>
      <c r="AF53" s="41">
        <f t="shared" si="6"/>
        <v>718450</v>
      </c>
      <c r="AG53" s="63">
        <f t="shared" si="6"/>
        <v>0</v>
      </c>
      <c r="AH53" s="42">
        <f>SUM(AH5:AH52)</f>
        <v>718450</v>
      </c>
    </row>
    <row r="54" spans="1:34" ht="33" customHeight="1" thickTop="1">
      <c r="A54" s="12" t="s">
        <v>19</v>
      </c>
      <c r="B54" s="76">
        <f>+B53+C53</f>
        <v>46950</v>
      </c>
      <c r="C54" s="81"/>
      <c r="D54" s="76">
        <f>+D53+E53</f>
        <v>53200</v>
      </c>
      <c r="E54" s="81"/>
      <c r="F54" s="76">
        <f>+F53+G53</f>
        <v>88700</v>
      </c>
      <c r="G54" s="77"/>
      <c r="H54" s="76">
        <f>+H53+I53</f>
        <v>24600</v>
      </c>
      <c r="I54" s="77"/>
      <c r="J54" s="76">
        <f>+J53+K53</f>
        <v>82100</v>
      </c>
      <c r="K54" s="77"/>
      <c r="L54" s="76">
        <f>+L53+M53</f>
        <v>77100</v>
      </c>
      <c r="M54" s="77"/>
      <c r="N54" s="76">
        <f>+N53+O53</f>
        <v>98300</v>
      </c>
      <c r="O54" s="77"/>
      <c r="P54" s="76">
        <f>+P53+Q53</f>
        <v>8000</v>
      </c>
      <c r="Q54" s="77"/>
      <c r="R54" s="76">
        <f>+R53+S53</f>
        <v>214300</v>
      </c>
      <c r="S54" s="77"/>
      <c r="T54" s="76">
        <f>+T53+U53</f>
        <v>1000</v>
      </c>
      <c r="U54" s="77"/>
      <c r="V54" s="76">
        <f>+V53+W53</f>
        <v>11000</v>
      </c>
      <c r="W54" s="77"/>
      <c r="X54" s="79">
        <f>+X53+Y53</f>
        <v>5000</v>
      </c>
      <c r="Y54" s="80"/>
      <c r="Z54" s="79">
        <f>+Z53+AA53</f>
        <v>8200</v>
      </c>
      <c r="AA54" s="80"/>
      <c r="AB54" s="79">
        <f>+AB53+AC53</f>
        <v>0</v>
      </c>
      <c r="AC54" s="80"/>
      <c r="AD54" s="76">
        <f>+AD53+AE53</f>
        <v>0</v>
      </c>
      <c r="AE54" s="78"/>
      <c r="AF54" s="73">
        <f>+AF53+AG53</f>
        <v>718450</v>
      </c>
      <c r="AG54" s="74"/>
      <c r="AH54" s="75"/>
    </row>
    <row r="56" ht="34.5" customHeight="1">
      <c r="AH56" s="64">
        <f>+AH53-AF54</f>
        <v>0</v>
      </c>
    </row>
  </sheetData>
  <sheetProtection/>
  <mergeCells count="34">
    <mergeCell ref="R3:S3"/>
    <mergeCell ref="T3:U3"/>
    <mergeCell ref="V3:W3"/>
    <mergeCell ref="AF3:AH3"/>
    <mergeCell ref="AD3:AE3"/>
    <mergeCell ref="X3:Y3"/>
    <mergeCell ref="Z3:AA3"/>
    <mergeCell ref="AB3:AC3"/>
    <mergeCell ref="A1:AF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J54:K54"/>
    <mergeCell ref="L54:M54"/>
    <mergeCell ref="N54:O54"/>
    <mergeCell ref="P54:Q54"/>
    <mergeCell ref="B54:C54"/>
    <mergeCell ref="D54:E54"/>
    <mergeCell ref="F54:G54"/>
    <mergeCell ref="H54:I54"/>
    <mergeCell ref="AF54:AH54"/>
    <mergeCell ref="R54:S54"/>
    <mergeCell ref="T54:U54"/>
    <mergeCell ref="V54:W54"/>
    <mergeCell ref="AD54:AE54"/>
    <mergeCell ref="AB54:AC54"/>
    <mergeCell ref="Z54:AA54"/>
    <mergeCell ref="X54:Y5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1"/>
  <sheetViews>
    <sheetView tabSelected="1" zoomScalePageLayoutView="0" workbookViewId="0" topLeftCell="A1">
      <pane xSplit="1" ySplit="3" topLeftCell="B4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B4" sqref="B4"/>
    </sheetView>
  </sheetViews>
  <sheetFormatPr defaultColWidth="9.00390625" defaultRowHeight="16.5"/>
  <cols>
    <col min="1" max="1" width="15.50390625" style="0" customWidth="1"/>
    <col min="2" max="2" width="17.25390625" style="0" customWidth="1"/>
    <col min="3" max="3" width="13.50390625" style="0" customWidth="1"/>
    <col min="4" max="4" width="17.25390625" style="0" customWidth="1"/>
    <col min="5" max="5" width="13.50390625" style="0" customWidth="1"/>
    <col min="6" max="6" width="17.25390625" style="0" customWidth="1"/>
  </cols>
  <sheetData>
    <row r="1" spans="1:6" ht="24">
      <c r="A1" s="82" t="s">
        <v>36</v>
      </c>
      <c r="B1" s="82"/>
      <c r="C1" s="82"/>
      <c r="D1" s="82"/>
      <c r="E1" s="82"/>
      <c r="F1" s="82"/>
    </row>
    <row r="2" spans="1:6" ht="24" customHeight="1">
      <c r="A2" s="1"/>
      <c r="F2" s="65" t="s">
        <v>37</v>
      </c>
    </row>
    <row r="3" spans="1:6" ht="28.5" customHeight="1">
      <c r="A3" s="20" t="s">
        <v>0</v>
      </c>
      <c r="B3" s="9" t="s">
        <v>4</v>
      </c>
      <c r="C3" s="22" t="s">
        <v>0</v>
      </c>
      <c r="D3" s="9" t="s">
        <v>4</v>
      </c>
      <c r="E3" s="22" t="s">
        <v>0</v>
      </c>
      <c r="F3" s="9" t="s">
        <v>4</v>
      </c>
    </row>
    <row r="4" spans="1:6" ht="28.5" customHeight="1">
      <c r="A4" s="20">
        <v>701</v>
      </c>
      <c r="B4" s="15">
        <f>+'日統計表-97'!$AH5</f>
        <v>8400</v>
      </c>
      <c r="C4" s="20">
        <v>801</v>
      </c>
      <c r="D4" s="15">
        <f>+'日統計表-97'!$AH21</f>
        <v>5000</v>
      </c>
      <c r="E4" s="20">
        <v>901</v>
      </c>
      <c r="F4" s="15">
        <f>+'日統計表-97'!$AH37</f>
        <v>3000</v>
      </c>
    </row>
    <row r="5" spans="1:6" ht="28.5" customHeight="1">
      <c r="A5" s="20">
        <f>+A4+1</f>
        <v>702</v>
      </c>
      <c r="B5" s="15">
        <f>+'日統計表-97'!$AH6</f>
        <v>8400</v>
      </c>
      <c r="C5" s="20">
        <f>+C4+1</f>
        <v>802</v>
      </c>
      <c r="D5" s="15">
        <f>+'日統計表-97'!$AH22</f>
        <v>11300</v>
      </c>
      <c r="E5" s="20">
        <f>+E4+1</f>
        <v>902</v>
      </c>
      <c r="F5" s="15">
        <f>+'日統計表-97'!$AH38</f>
        <v>2300</v>
      </c>
    </row>
    <row r="6" spans="1:6" ht="28.5" customHeight="1">
      <c r="A6" s="20">
        <f>+A5+1</f>
        <v>703</v>
      </c>
      <c r="B6" s="15">
        <f>+'日統計表-97'!$AH7</f>
        <v>6800</v>
      </c>
      <c r="C6" s="20">
        <f aca="true" t="shared" si="0" ref="C6:C19">+C5+1</f>
        <v>803</v>
      </c>
      <c r="D6" s="15">
        <f>+'日統計表-97'!$AH23</f>
        <v>6000</v>
      </c>
      <c r="E6" s="20">
        <f aca="true" t="shared" si="1" ref="E6:E18">+E5+1</f>
        <v>903</v>
      </c>
      <c r="F6" s="15">
        <f>+'日統計表-97'!$AH39</f>
        <v>4100</v>
      </c>
    </row>
    <row r="7" spans="1:6" ht="28.5" customHeight="1">
      <c r="A7" s="20">
        <f aca="true" t="shared" si="2" ref="A7:A19">+A6+1</f>
        <v>704</v>
      </c>
      <c r="B7" s="15">
        <f>+'日統計表-97'!$AH8</f>
        <v>13800</v>
      </c>
      <c r="C7" s="20">
        <f t="shared" si="0"/>
        <v>804</v>
      </c>
      <c r="D7" s="15">
        <f>+'日統計表-97'!$AH24</f>
        <v>21400</v>
      </c>
      <c r="E7" s="20">
        <f t="shared" si="1"/>
        <v>904</v>
      </c>
      <c r="F7" s="15">
        <f>+'日統計表-97'!$AH40</f>
        <v>31000</v>
      </c>
    </row>
    <row r="8" spans="1:6" ht="28.5" customHeight="1">
      <c r="A8" s="20">
        <f t="shared" si="2"/>
        <v>705</v>
      </c>
      <c r="B8" s="15">
        <f>+'日統計表-97'!$AH9</f>
        <v>3800</v>
      </c>
      <c r="C8" s="20">
        <f t="shared" si="0"/>
        <v>805</v>
      </c>
      <c r="D8" s="15">
        <f>+'日統計表-97'!$AH25</f>
        <v>11000</v>
      </c>
      <c r="E8" s="20">
        <f t="shared" si="1"/>
        <v>905</v>
      </c>
      <c r="F8" s="15">
        <f>+'日統計表-97'!$AH41</f>
        <v>5600</v>
      </c>
    </row>
    <row r="9" spans="1:6" ht="28.5" customHeight="1">
      <c r="A9" s="20">
        <f t="shared" si="2"/>
        <v>706</v>
      </c>
      <c r="B9" s="15">
        <f>+'日統計表-97'!$AH10</f>
        <v>34000</v>
      </c>
      <c r="C9" s="20">
        <f t="shared" si="0"/>
        <v>806</v>
      </c>
      <c r="D9" s="15">
        <f>+'日統計表-97'!$AH26</f>
        <v>11400</v>
      </c>
      <c r="E9" s="20">
        <f t="shared" si="1"/>
        <v>906</v>
      </c>
      <c r="F9" s="15">
        <f>+'日統計表-97'!$AH42</f>
        <v>18600</v>
      </c>
    </row>
    <row r="10" spans="1:6" ht="28.5" customHeight="1">
      <c r="A10" s="20">
        <f t="shared" si="2"/>
        <v>707</v>
      </c>
      <c r="B10" s="15">
        <f>+'日統計表-97'!$AH11</f>
        <v>6600</v>
      </c>
      <c r="C10" s="20">
        <f t="shared" si="0"/>
        <v>807</v>
      </c>
      <c r="D10" s="15">
        <f>+'日統計表-97'!$AH27</f>
        <v>5500</v>
      </c>
      <c r="E10" s="20">
        <f t="shared" si="1"/>
        <v>907</v>
      </c>
      <c r="F10" s="15">
        <f>+'日統計表-97'!$AH43</f>
        <v>10000</v>
      </c>
    </row>
    <row r="11" spans="1:6" ht="28.5" customHeight="1">
      <c r="A11" s="20">
        <f t="shared" si="2"/>
        <v>708</v>
      </c>
      <c r="B11" s="15">
        <f>+'日統計表-97'!$AH12</f>
        <v>3800</v>
      </c>
      <c r="C11" s="20">
        <f t="shared" si="0"/>
        <v>808</v>
      </c>
      <c r="D11" s="15">
        <f>+'日統計表-97'!$AH28</f>
        <v>15250</v>
      </c>
      <c r="E11" s="20">
        <f t="shared" si="1"/>
        <v>908</v>
      </c>
      <c r="F11" s="15">
        <f>+'日統計表-97'!$AH44</f>
        <v>6000</v>
      </c>
    </row>
    <row r="12" spans="1:6" ht="28.5" customHeight="1">
      <c r="A12" s="20">
        <f t="shared" si="2"/>
        <v>709</v>
      </c>
      <c r="B12" s="15">
        <f>+'日統計表-97'!$AH13</f>
        <v>5500</v>
      </c>
      <c r="C12" s="20">
        <f t="shared" si="0"/>
        <v>809</v>
      </c>
      <c r="D12" s="15">
        <f>+'日統計表-97'!$AH29</f>
        <v>8100</v>
      </c>
      <c r="E12" s="20">
        <f t="shared" si="1"/>
        <v>909</v>
      </c>
      <c r="F12" s="15">
        <f>+'日統計表-97'!$AH45</f>
        <v>28500</v>
      </c>
    </row>
    <row r="13" spans="1:6" ht="28.5" customHeight="1">
      <c r="A13" s="20">
        <f t="shared" si="2"/>
        <v>710</v>
      </c>
      <c r="B13" s="15">
        <f>+'日統計表-97'!$AH14</f>
        <v>7000</v>
      </c>
      <c r="C13" s="20">
        <f t="shared" si="0"/>
        <v>810</v>
      </c>
      <c r="D13" s="15">
        <f>+'日統計表-97'!$AH30</f>
        <v>2000</v>
      </c>
      <c r="E13" s="20">
        <f t="shared" si="1"/>
        <v>910</v>
      </c>
      <c r="F13" s="15">
        <f>+'日統計表-97'!$AH46</f>
        <v>5500</v>
      </c>
    </row>
    <row r="14" spans="1:6" ht="28.5" customHeight="1">
      <c r="A14" s="20">
        <f t="shared" si="2"/>
        <v>711</v>
      </c>
      <c r="B14" s="15">
        <f>+'日統計表-97'!$AH15</f>
        <v>5700</v>
      </c>
      <c r="C14" s="20">
        <f t="shared" si="0"/>
        <v>811</v>
      </c>
      <c r="D14" s="15">
        <f>+'日統計表-97'!$AH31</f>
        <v>5000</v>
      </c>
      <c r="E14" s="20">
        <f t="shared" si="1"/>
        <v>911</v>
      </c>
      <c r="F14" s="15">
        <f>+'日統計表-97'!$AH47</f>
        <v>29500</v>
      </c>
    </row>
    <row r="15" spans="1:6" ht="28.5" customHeight="1">
      <c r="A15" s="20">
        <f t="shared" si="2"/>
        <v>712</v>
      </c>
      <c r="B15" s="15">
        <f>+'日統計表-97'!$AH16</f>
        <v>25100</v>
      </c>
      <c r="C15" s="20">
        <f t="shared" si="0"/>
        <v>812</v>
      </c>
      <c r="D15" s="15">
        <f>+'日統計表-97'!$AH32</f>
        <v>4000</v>
      </c>
      <c r="E15" s="20">
        <f t="shared" si="1"/>
        <v>912</v>
      </c>
      <c r="F15" s="15">
        <f>+'日統計表-97'!$AH48</f>
        <v>1000</v>
      </c>
    </row>
    <row r="16" spans="1:6" ht="28.5" customHeight="1">
      <c r="A16" s="20">
        <f t="shared" si="2"/>
        <v>713</v>
      </c>
      <c r="B16" s="15">
        <f>+'日統計表-97'!$AH17</f>
        <v>24500</v>
      </c>
      <c r="C16" s="20">
        <f t="shared" si="0"/>
        <v>813</v>
      </c>
      <c r="D16" s="15">
        <f>+'日統計表-97'!$AH33</f>
        <v>4000</v>
      </c>
      <c r="E16" s="20">
        <f t="shared" si="1"/>
        <v>913</v>
      </c>
      <c r="F16" s="15">
        <f>+'日統計表-97'!$AH49</f>
        <v>6500</v>
      </c>
    </row>
    <row r="17" spans="1:6" ht="28.5" customHeight="1">
      <c r="A17" s="20">
        <f t="shared" si="2"/>
        <v>714</v>
      </c>
      <c r="B17" s="15">
        <f>+'日統計表-97'!$AH18</f>
        <v>5100</v>
      </c>
      <c r="C17" s="20">
        <f t="shared" si="0"/>
        <v>814</v>
      </c>
      <c r="D17" s="15">
        <f>+'日統計表-97'!$AH34</f>
        <v>3000</v>
      </c>
      <c r="E17" s="20">
        <f>+E16+1</f>
        <v>914</v>
      </c>
      <c r="F17" s="15">
        <f>+'日統計表-97'!$AH50</f>
        <v>14500</v>
      </c>
    </row>
    <row r="18" spans="1:6" ht="28.5" customHeight="1">
      <c r="A18" s="20">
        <f t="shared" si="2"/>
        <v>715</v>
      </c>
      <c r="B18" s="15">
        <f>+'日統計表-97'!$AH19</f>
        <v>12000</v>
      </c>
      <c r="C18" s="20">
        <f t="shared" si="0"/>
        <v>815</v>
      </c>
      <c r="D18" s="15">
        <f>+'日統計表-97'!$AH35</f>
        <v>40500</v>
      </c>
      <c r="E18" s="20">
        <f t="shared" si="1"/>
        <v>915</v>
      </c>
      <c r="F18" s="15">
        <f>+'日統計表-97'!AH51</f>
        <v>7800</v>
      </c>
    </row>
    <row r="19" spans="1:6" ht="28.5" customHeight="1" thickBot="1">
      <c r="A19" s="21">
        <f t="shared" si="2"/>
        <v>716</v>
      </c>
      <c r="B19" s="15">
        <f>+'日統計表-97'!AH20</f>
        <v>208800</v>
      </c>
      <c r="C19" s="21">
        <f t="shared" si="0"/>
        <v>816</v>
      </c>
      <c r="D19" s="15">
        <f>+'日統計表-97'!AH36</f>
        <v>500</v>
      </c>
      <c r="E19" s="72">
        <f>+E18+1</f>
        <v>916</v>
      </c>
      <c r="F19" s="15">
        <f>+'日統計表-97'!AH52</f>
        <v>11300</v>
      </c>
    </row>
    <row r="20" spans="1:6" ht="28.5" customHeight="1" thickBot="1" thickTop="1">
      <c r="A20" s="13" t="s">
        <v>2</v>
      </c>
      <c r="B20" s="16">
        <f>SUM(B4:B19)</f>
        <v>379300</v>
      </c>
      <c r="C20" s="14"/>
      <c r="D20" s="16">
        <f>SUM(D4:D19)</f>
        <v>153950</v>
      </c>
      <c r="E20" s="14"/>
      <c r="F20" s="16">
        <f>SUM(F4:F19)</f>
        <v>185200</v>
      </c>
    </row>
    <row r="21" spans="1:6" ht="37.5" customHeight="1" thickTop="1">
      <c r="A21" s="12" t="s">
        <v>5</v>
      </c>
      <c r="B21" s="17">
        <f>+'日統計表-97'!AG53</f>
        <v>0</v>
      </c>
      <c r="C21" s="12" t="s">
        <v>6</v>
      </c>
      <c r="D21" s="17">
        <f>+'日統計表-97'!AF53</f>
        <v>718450</v>
      </c>
      <c r="E21" s="12" t="s">
        <v>7</v>
      </c>
      <c r="F21" s="18">
        <f>+F20+D20+B20</f>
        <v>718450</v>
      </c>
    </row>
    <row r="22" ht="33.75" customHeight="1"/>
    <row r="23" ht="33.75" customHeight="1"/>
  </sheetData>
  <sheetProtection/>
  <mergeCells count="1">
    <mergeCell ref="A1:F1"/>
  </mergeCells>
  <printOptions horizontalCentered="1"/>
  <pageMargins left="0.1968503937007874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H55"/>
  <sheetViews>
    <sheetView zoomScalePageLayoutView="0" workbookViewId="0" topLeftCell="A1">
      <pane xSplit="1" ySplit="4" topLeftCell="B5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C7" sqref="C7"/>
    </sheetView>
  </sheetViews>
  <sheetFormatPr defaultColWidth="9.00390625" defaultRowHeight="16.5"/>
  <cols>
    <col min="1" max="1" width="9.875" style="1" customWidth="1"/>
    <col min="2" max="2" width="9.875" style="0" bestFit="1" customWidth="1"/>
    <col min="3" max="3" width="9.875" style="0" customWidth="1"/>
    <col min="4" max="4" width="11.125" style="0" bestFit="1" customWidth="1"/>
    <col min="5" max="5" width="11.125" style="0" customWidth="1"/>
    <col min="6" max="6" width="11.125" style="0" bestFit="1" customWidth="1"/>
    <col min="7" max="7" width="11.125" style="0" customWidth="1"/>
    <col min="8" max="8" width="11.875" style="0" bestFit="1" customWidth="1"/>
    <col min="9" max="9" width="11.125" style="0" customWidth="1"/>
    <col min="10" max="10" width="11.875" style="0" bestFit="1" customWidth="1"/>
    <col min="11" max="11" width="11.125" style="0" customWidth="1"/>
    <col min="12" max="12" width="11.125" style="0" bestFit="1" customWidth="1"/>
    <col min="13" max="13" width="11.125" style="0" customWidth="1"/>
    <col min="14" max="14" width="11.125" style="0" bestFit="1" customWidth="1"/>
    <col min="15" max="15" width="11.125" style="0" customWidth="1"/>
    <col min="16" max="16" width="11.125" style="0" bestFit="1" customWidth="1"/>
    <col min="17" max="17" width="11.125" style="0" customWidth="1"/>
    <col min="18" max="18" width="11.125" style="0" bestFit="1" customWidth="1"/>
    <col min="19" max="31" width="11.125" style="0" customWidth="1"/>
    <col min="32" max="34" width="10.375" style="0" customWidth="1"/>
  </cols>
  <sheetData>
    <row r="1" spans="1:32" ht="33.75" customHeight="1">
      <c r="A1" s="82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3" spans="1:34" s="1" customFormat="1" ht="31.5" customHeight="1">
      <c r="A3" s="83" t="s">
        <v>23</v>
      </c>
      <c r="B3" s="91">
        <v>39395</v>
      </c>
      <c r="C3" s="92"/>
      <c r="D3" s="91">
        <v>39398</v>
      </c>
      <c r="E3" s="92"/>
      <c r="F3" s="91">
        <v>39399</v>
      </c>
      <c r="G3" s="92"/>
      <c r="H3" s="91">
        <v>39400</v>
      </c>
      <c r="I3" s="92"/>
      <c r="J3" s="91">
        <v>39401</v>
      </c>
      <c r="K3" s="92"/>
      <c r="L3" s="91">
        <v>39403</v>
      </c>
      <c r="M3" s="92"/>
      <c r="N3" s="91">
        <v>39407</v>
      </c>
      <c r="O3" s="92"/>
      <c r="P3" s="91">
        <v>39408</v>
      </c>
      <c r="Q3" s="92"/>
      <c r="R3" s="91">
        <v>39409</v>
      </c>
      <c r="S3" s="92"/>
      <c r="T3" s="91">
        <v>39413</v>
      </c>
      <c r="U3" s="92"/>
      <c r="V3" s="91">
        <v>39414</v>
      </c>
      <c r="W3" s="92"/>
      <c r="X3" s="91" t="s">
        <v>24</v>
      </c>
      <c r="Y3" s="92"/>
      <c r="Z3" s="91" t="s">
        <v>25</v>
      </c>
      <c r="AA3" s="92"/>
      <c r="AB3" s="91" t="s">
        <v>26</v>
      </c>
      <c r="AC3" s="92"/>
      <c r="AD3" s="91"/>
      <c r="AE3" s="93"/>
      <c r="AF3" s="87" t="s">
        <v>27</v>
      </c>
      <c r="AG3" s="88"/>
      <c r="AH3" s="89"/>
    </row>
    <row r="4" spans="1:34" s="1" customFormat="1" ht="31.5" customHeight="1" thickBot="1">
      <c r="A4" s="84"/>
      <c r="B4" s="28" t="s">
        <v>28</v>
      </c>
      <c r="C4" s="43" t="s">
        <v>29</v>
      </c>
      <c r="D4" s="28" t="s">
        <v>28</v>
      </c>
      <c r="E4" s="43" t="s">
        <v>29</v>
      </c>
      <c r="F4" s="28" t="s">
        <v>28</v>
      </c>
      <c r="G4" s="43" t="s">
        <v>29</v>
      </c>
      <c r="H4" s="28" t="s">
        <v>28</v>
      </c>
      <c r="I4" s="43" t="s">
        <v>29</v>
      </c>
      <c r="J4" s="28" t="s">
        <v>28</v>
      </c>
      <c r="K4" s="43" t="s">
        <v>29</v>
      </c>
      <c r="L4" s="28" t="s">
        <v>28</v>
      </c>
      <c r="M4" s="43" t="s">
        <v>29</v>
      </c>
      <c r="N4" s="28" t="s">
        <v>28</v>
      </c>
      <c r="O4" s="43" t="s">
        <v>29</v>
      </c>
      <c r="P4" s="28" t="s">
        <v>28</v>
      </c>
      <c r="Q4" s="43" t="s">
        <v>29</v>
      </c>
      <c r="R4" s="28" t="s">
        <v>28</v>
      </c>
      <c r="S4" s="43" t="s">
        <v>29</v>
      </c>
      <c r="T4" s="28" t="s">
        <v>28</v>
      </c>
      <c r="U4" s="43" t="s">
        <v>29</v>
      </c>
      <c r="V4" s="28" t="s">
        <v>28</v>
      </c>
      <c r="W4" s="43" t="s">
        <v>29</v>
      </c>
      <c r="X4" s="28" t="s">
        <v>28</v>
      </c>
      <c r="Y4" s="43" t="s">
        <v>29</v>
      </c>
      <c r="Z4" s="28" t="s">
        <v>28</v>
      </c>
      <c r="AA4" s="43" t="s">
        <v>29</v>
      </c>
      <c r="AB4" s="28" t="s">
        <v>28</v>
      </c>
      <c r="AC4" s="43" t="s">
        <v>29</v>
      </c>
      <c r="AD4" s="29" t="s">
        <v>30</v>
      </c>
      <c r="AE4" s="56" t="s">
        <v>29</v>
      </c>
      <c r="AF4" s="30" t="s">
        <v>30</v>
      </c>
      <c r="AG4" s="57" t="s">
        <v>29</v>
      </c>
      <c r="AH4" s="31" t="s">
        <v>31</v>
      </c>
    </row>
    <row r="5" spans="1:34" ht="31.5" customHeight="1">
      <c r="A5" s="35">
        <v>701</v>
      </c>
      <c r="B5" s="25"/>
      <c r="C5" s="44"/>
      <c r="D5" s="25"/>
      <c r="E5" s="44"/>
      <c r="F5" s="25"/>
      <c r="G5" s="44"/>
      <c r="H5" s="25"/>
      <c r="I5" s="44"/>
      <c r="J5" s="25"/>
      <c r="K5" s="44"/>
      <c r="L5" s="25">
        <f>3000+500+5000+3000</f>
        <v>11500</v>
      </c>
      <c r="M5" s="44"/>
      <c r="N5" s="25"/>
      <c r="O5" s="44"/>
      <c r="P5" s="25"/>
      <c r="Q5" s="44"/>
      <c r="R5" s="25">
        <v>300</v>
      </c>
      <c r="S5" s="49"/>
      <c r="T5" s="26"/>
      <c r="U5" s="49"/>
      <c r="V5" s="26"/>
      <c r="W5" s="49"/>
      <c r="X5" s="26"/>
      <c r="Y5" s="49"/>
      <c r="Z5" s="26">
        <v>2000</v>
      </c>
      <c r="AA5" s="49"/>
      <c r="AB5" s="26">
        <v>1800</v>
      </c>
      <c r="AC5" s="49"/>
      <c r="AD5" s="26"/>
      <c r="AE5" s="49"/>
      <c r="AF5" s="27">
        <f>+B5+D5+F5+H5+J5+L5+N5+P5+R5+T5+V5+X5+Z5+AB5+AD5</f>
        <v>15600</v>
      </c>
      <c r="AG5" s="58">
        <f>+C5+E5+G5+I5+K5+M5+O5+Q5+S5+U5+W5+Y5+AA5+AC5+AE5</f>
        <v>0</v>
      </c>
      <c r="AH5" s="32">
        <f>SUM(AF5:AG5)</f>
        <v>15600</v>
      </c>
    </row>
    <row r="6" spans="1:34" ht="31.5" customHeight="1">
      <c r="A6" s="36">
        <f>+A5+1</f>
        <v>702</v>
      </c>
      <c r="B6" s="6"/>
      <c r="C6" s="45"/>
      <c r="D6" s="6">
        <v>3600</v>
      </c>
      <c r="E6" s="45"/>
      <c r="F6" s="6"/>
      <c r="G6" s="45"/>
      <c r="H6" s="6"/>
      <c r="I6" s="45"/>
      <c r="J6" s="6"/>
      <c r="K6" s="45"/>
      <c r="L6" s="6"/>
      <c r="M6" s="45"/>
      <c r="N6" s="6"/>
      <c r="O6" s="45"/>
      <c r="P6" s="6"/>
      <c r="Q6" s="45"/>
      <c r="R6" s="6"/>
      <c r="S6" s="50"/>
      <c r="T6" s="24">
        <v>8000</v>
      </c>
      <c r="U6" s="50"/>
      <c r="V6" s="24"/>
      <c r="W6" s="50"/>
      <c r="X6" s="24"/>
      <c r="Y6" s="50"/>
      <c r="Z6" s="24"/>
      <c r="AA6" s="50"/>
      <c r="AB6" s="24"/>
      <c r="AC6" s="50"/>
      <c r="AD6" s="24"/>
      <c r="AE6" s="50"/>
      <c r="AF6" s="55">
        <f aca="true" t="shared" si="0" ref="AF6:AG51">+B6+D6+F6+H6+J6+L6+N6+P6+R6+T6+V6+X6+Z6+AB6+AD6</f>
        <v>11600</v>
      </c>
      <c r="AG6" s="59">
        <f t="shared" si="0"/>
        <v>0</v>
      </c>
      <c r="AH6" s="33">
        <f>SUM(AF6:AG6)</f>
        <v>11600</v>
      </c>
    </row>
    <row r="7" spans="1:34" ht="31.5" customHeight="1">
      <c r="A7" s="37">
        <f>+A6+1</f>
        <v>703</v>
      </c>
      <c r="B7" s="2"/>
      <c r="C7" s="46"/>
      <c r="D7" s="2"/>
      <c r="E7" s="46"/>
      <c r="F7" s="2">
        <v>5000</v>
      </c>
      <c r="G7" s="46"/>
      <c r="H7" s="2"/>
      <c r="I7" s="46"/>
      <c r="J7" s="2">
        <f>2000+2000</f>
        <v>4000</v>
      </c>
      <c r="K7" s="46"/>
      <c r="L7" s="2">
        <v>2000</v>
      </c>
      <c r="M7" s="46"/>
      <c r="N7" s="2"/>
      <c r="O7" s="46"/>
      <c r="P7" s="2"/>
      <c r="Q7" s="46"/>
      <c r="R7" s="2"/>
      <c r="S7" s="51"/>
      <c r="T7" s="3"/>
      <c r="U7" s="51"/>
      <c r="V7" s="3"/>
      <c r="W7" s="51"/>
      <c r="X7" s="3"/>
      <c r="Y7" s="51"/>
      <c r="Z7" s="3"/>
      <c r="AA7" s="51"/>
      <c r="AB7" s="3"/>
      <c r="AC7" s="51"/>
      <c r="AD7" s="3"/>
      <c r="AE7" s="51"/>
      <c r="AF7" s="55">
        <f t="shared" si="0"/>
        <v>11000</v>
      </c>
      <c r="AG7" s="59">
        <f t="shared" si="0"/>
        <v>0</v>
      </c>
      <c r="AH7" s="33">
        <f aca="true" t="shared" si="1" ref="AH7:AH51">SUM(AF7:AG7)</f>
        <v>11000</v>
      </c>
    </row>
    <row r="8" spans="1:34" ht="31.5" customHeight="1">
      <c r="A8" s="37">
        <f aca="true" t="shared" si="2" ref="A8:A20">+A7+1</f>
        <v>704</v>
      </c>
      <c r="B8" s="2"/>
      <c r="C8" s="46"/>
      <c r="D8" s="2">
        <v>4100</v>
      </c>
      <c r="E8" s="46"/>
      <c r="F8" s="2">
        <v>1300</v>
      </c>
      <c r="G8" s="46"/>
      <c r="H8" s="2">
        <v>1000</v>
      </c>
      <c r="I8" s="46"/>
      <c r="J8" s="2">
        <v>2000</v>
      </c>
      <c r="K8" s="46"/>
      <c r="L8" s="2">
        <v>2000</v>
      </c>
      <c r="M8" s="46"/>
      <c r="N8" s="2"/>
      <c r="O8" s="46"/>
      <c r="P8" s="2"/>
      <c r="Q8" s="46"/>
      <c r="R8" s="2"/>
      <c r="S8" s="51"/>
      <c r="T8" s="3"/>
      <c r="U8" s="51"/>
      <c r="V8" s="3"/>
      <c r="W8" s="51"/>
      <c r="X8" s="3"/>
      <c r="Y8" s="51"/>
      <c r="Z8" s="3"/>
      <c r="AA8" s="51"/>
      <c r="AB8" s="3"/>
      <c r="AC8" s="51"/>
      <c r="AD8" s="3"/>
      <c r="AE8" s="51"/>
      <c r="AF8" s="55">
        <f t="shared" si="0"/>
        <v>10400</v>
      </c>
      <c r="AG8" s="59">
        <f t="shared" si="0"/>
        <v>0</v>
      </c>
      <c r="AH8" s="33">
        <f t="shared" si="1"/>
        <v>10400</v>
      </c>
    </row>
    <row r="9" spans="1:34" ht="31.5" customHeight="1">
      <c r="A9" s="37">
        <f t="shared" si="2"/>
        <v>705</v>
      </c>
      <c r="B9" s="2"/>
      <c r="C9" s="46"/>
      <c r="D9" s="2"/>
      <c r="E9" s="46"/>
      <c r="F9" s="2"/>
      <c r="G9" s="46"/>
      <c r="H9" s="2">
        <f>500+13100+1000</f>
        <v>14600</v>
      </c>
      <c r="I9" s="46"/>
      <c r="J9" s="2">
        <v>1000</v>
      </c>
      <c r="K9" s="46"/>
      <c r="L9" s="2"/>
      <c r="M9" s="46"/>
      <c r="N9" s="2"/>
      <c r="O9" s="46"/>
      <c r="P9" s="2">
        <v>5000</v>
      </c>
      <c r="Q9" s="46"/>
      <c r="R9" s="2"/>
      <c r="S9" s="51"/>
      <c r="T9" s="3"/>
      <c r="U9" s="51"/>
      <c r="V9" s="3"/>
      <c r="W9" s="51"/>
      <c r="X9" s="3"/>
      <c r="Y9" s="51"/>
      <c r="Z9" s="3">
        <v>5000</v>
      </c>
      <c r="AA9" s="51"/>
      <c r="AB9" s="3"/>
      <c r="AC9" s="51"/>
      <c r="AD9" s="3"/>
      <c r="AE9" s="51"/>
      <c r="AF9" s="55">
        <f t="shared" si="0"/>
        <v>25600</v>
      </c>
      <c r="AG9" s="59">
        <f t="shared" si="0"/>
        <v>0</v>
      </c>
      <c r="AH9" s="33">
        <f t="shared" si="1"/>
        <v>25600</v>
      </c>
    </row>
    <row r="10" spans="1:34" ht="31.5" customHeight="1">
      <c r="A10" s="37">
        <f t="shared" si="2"/>
        <v>706</v>
      </c>
      <c r="B10" s="2"/>
      <c r="C10" s="46"/>
      <c r="D10" s="2"/>
      <c r="E10" s="46"/>
      <c r="F10" s="2"/>
      <c r="G10" s="46"/>
      <c r="H10" s="2"/>
      <c r="I10" s="46"/>
      <c r="J10" s="2"/>
      <c r="K10" s="46"/>
      <c r="L10" s="2">
        <v>2000</v>
      </c>
      <c r="M10" s="46"/>
      <c r="N10" s="2"/>
      <c r="O10" s="46"/>
      <c r="P10" s="2">
        <v>8200</v>
      </c>
      <c r="Q10" s="46"/>
      <c r="R10" s="2"/>
      <c r="S10" s="51"/>
      <c r="T10" s="3"/>
      <c r="U10" s="51"/>
      <c r="V10" s="3"/>
      <c r="W10" s="51"/>
      <c r="X10" s="3"/>
      <c r="Y10" s="51"/>
      <c r="Z10" s="3"/>
      <c r="AA10" s="51"/>
      <c r="AB10" s="3"/>
      <c r="AC10" s="51"/>
      <c r="AD10" s="3"/>
      <c r="AE10" s="51"/>
      <c r="AF10" s="55">
        <f t="shared" si="0"/>
        <v>10200</v>
      </c>
      <c r="AG10" s="59">
        <f t="shared" si="0"/>
        <v>0</v>
      </c>
      <c r="AH10" s="33">
        <f t="shared" si="1"/>
        <v>10200</v>
      </c>
    </row>
    <row r="11" spans="1:34" ht="31.5" customHeight="1">
      <c r="A11" s="37">
        <f t="shared" si="2"/>
        <v>707</v>
      </c>
      <c r="B11" s="2">
        <v>8000</v>
      </c>
      <c r="C11" s="46"/>
      <c r="D11" s="2">
        <v>500</v>
      </c>
      <c r="E11" s="46"/>
      <c r="F11" s="2">
        <v>3500</v>
      </c>
      <c r="G11" s="46"/>
      <c r="H11" s="2"/>
      <c r="I11" s="46"/>
      <c r="J11" s="2"/>
      <c r="K11" s="46"/>
      <c r="L11" s="2">
        <f>13300+4000</f>
        <v>17300</v>
      </c>
      <c r="M11" s="46"/>
      <c r="N11" s="2"/>
      <c r="O11" s="46"/>
      <c r="P11" s="2"/>
      <c r="Q11" s="46"/>
      <c r="R11" s="2"/>
      <c r="S11" s="51"/>
      <c r="T11" s="3"/>
      <c r="U11" s="51"/>
      <c r="V11" s="3"/>
      <c r="W11" s="51"/>
      <c r="X11" s="3"/>
      <c r="Y11" s="51"/>
      <c r="Z11" s="3"/>
      <c r="AA11" s="51"/>
      <c r="AB11" s="3"/>
      <c r="AC11" s="51"/>
      <c r="AD11" s="3"/>
      <c r="AE11" s="51"/>
      <c r="AF11" s="55">
        <f t="shared" si="0"/>
        <v>29300</v>
      </c>
      <c r="AG11" s="59">
        <f t="shared" si="0"/>
        <v>0</v>
      </c>
      <c r="AH11" s="33">
        <f t="shared" si="1"/>
        <v>29300</v>
      </c>
    </row>
    <row r="12" spans="1:34" ht="31.5" customHeight="1">
      <c r="A12" s="37">
        <f t="shared" si="2"/>
        <v>708</v>
      </c>
      <c r="B12" s="2"/>
      <c r="C12" s="46"/>
      <c r="D12" s="2">
        <v>500</v>
      </c>
      <c r="E12" s="46"/>
      <c r="F12" s="2">
        <f>15100-10000</f>
        <v>5100</v>
      </c>
      <c r="G12" s="46">
        <v>10000</v>
      </c>
      <c r="H12" s="2">
        <v>1000</v>
      </c>
      <c r="I12" s="46"/>
      <c r="J12" s="2">
        <f>5000-5000</f>
        <v>0</v>
      </c>
      <c r="K12" s="46">
        <v>5000</v>
      </c>
      <c r="L12" s="2">
        <v>1000</v>
      </c>
      <c r="M12" s="46"/>
      <c r="N12" s="2"/>
      <c r="O12" s="46"/>
      <c r="P12" s="2"/>
      <c r="Q12" s="46"/>
      <c r="R12" s="2"/>
      <c r="S12" s="51"/>
      <c r="T12" s="3"/>
      <c r="U12" s="51"/>
      <c r="V12" s="3"/>
      <c r="W12" s="51"/>
      <c r="X12" s="3"/>
      <c r="Y12" s="51"/>
      <c r="Z12" s="3"/>
      <c r="AA12" s="51"/>
      <c r="AB12" s="3"/>
      <c r="AC12" s="51"/>
      <c r="AD12" s="3"/>
      <c r="AE12" s="51"/>
      <c r="AF12" s="55">
        <f t="shared" si="0"/>
        <v>7600</v>
      </c>
      <c r="AG12" s="59">
        <f t="shared" si="0"/>
        <v>15000</v>
      </c>
      <c r="AH12" s="33">
        <f t="shared" si="1"/>
        <v>22600</v>
      </c>
    </row>
    <row r="13" spans="1:34" ht="31.5" customHeight="1">
      <c r="A13" s="37">
        <f t="shared" si="2"/>
        <v>709</v>
      </c>
      <c r="B13" s="2"/>
      <c r="C13" s="46"/>
      <c r="D13" s="2">
        <v>11900</v>
      </c>
      <c r="E13" s="46"/>
      <c r="F13" s="2"/>
      <c r="G13" s="46"/>
      <c r="H13" s="2">
        <v>10800</v>
      </c>
      <c r="I13" s="46"/>
      <c r="J13" s="2"/>
      <c r="K13" s="46"/>
      <c r="L13" s="2"/>
      <c r="M13" s="46"/>
      <c r="N13" s="2"/>
      <c r="O13" s="46"/>
      <c r="P13" s="2"/>
      <c r="Q13" s="46"/>
      <c r="R13" s="2"/>
      <c r="S13" s="51"/>
      <c r="T13" s="3"/>
      <c r="U13" s="51"/>
      <c r="V13" s="3"/>
      <c r="W13" s="51"/>
      <c r="X13" s="3"/>
      <c r="Y13" s="51"/>
      <c r="Z13" s="3"/>
      <c r="AA13" s="51"/>
      <c r="AB13" s="3"/>
      <c r="AC13" s="51"/>
      <c r="AD13" s="3"/>
      <c r="AE13" s="51"/>
      <c r="AF13" s="55">
        <f t="shared" si="0"/>
        <v>22700</v>
      </c>
      <c r="AG13" s="59">
        <f t="shared" si="0"/>
        <v>0</v>
      </c>
      <c r="AH13" s="33">
        <f t="shared" si="1"/>
        <v>22700</v>
      </c>
    </row>
    <row r="14" spans="1:34" ht="31.5" customHeight="1">
      <c r="A14" s="37">
        <f t="shared" si="2"/>
        <v>710</v>
      </c>
      <c r="B14" s="2"/>
      <c r="C14" s="46"/>
      <c r="D14" s="2">
        <v>2500</v>
      </c>
      <c r="E14" s="46"/>
      <c r="F14" s="2"/>
      <c r="G14" s="46"/>
      <c r="H14" s="2">
        <v>13000</v>
      </c>
      <c r="I14" s="46"/>
      <c r="J14" s="2"/>
      <c r="K14" s="46"/>
      <c r="L14" s="2"/>
      <c r="M14" s="46"/>
      <c r="N14" s="2"/>
      <c r="O14" s="46"/>
      <c r="P14" s="2"/>
      <c r="Q14" s="46"/>
      <c r="R14" s="2"/>
      <c r="S14" s="51"/>
      <c r="T14" s="3"/>
      <c r="U14" s="51"/>
      <c r="V14" s="3"/>
      <c r="W14" s="51"/>
      <c r="X14" s="3"/>
      <c r="Y14" s="51"/>
      <c r="Z14" s="3"/>
      <c r="AA14" s="51"/>
      <c r="AB14" s="3"/>
      <c r="AC14" s="51"/>
      <c r="AD14" s="3"/>
      <c r="AE14" s="51"/>
      <c r="AF14" s="55">
        <f t="shared" si="0"/>
        <v>15500</v>
      </c>
      <c r="AG14" s="59">
        <f t="shared" si="0"/>
        <v>0</v>
      </c>
      <c r="AH14" s="33">
        <f t="shared" si="1"/>
        <v>15500</v>
      </c>
    </row>
    <row r="15" spans="1:34" ht="31.5" customHeight="1">
      <c r="A15" s="37">
        <f t="shared" si="2"/>
        <v>711</v>
      </c>
      <c r="B15" s="2"/>
      <c r="C15" s="46"/>
      <c r="D15" s="2">
        <v>1000</v>
      </c>
      <c r="E15" s="46"/>
      <c r="F15" s="2"/>
      <c r="G15" s="46"/>
      <c r="H15" s="2">
        <v>4000</v>
      </c>
      <c r="I15" s="46"/>
      <c r="J15" s="2"/>
      <c r="K15" s="46"/>
      <c r="L15" s="2">
        <v>10000</v>
      </c>
      <c r="M15" s="46"/>
      <c r="N15" s="2"/>
      <c r="O15" s="46"/>
      <c r="P15" s="2"/>
      <c r="Q15" s="46"/>
      <c r="R15" s="2"/>
      <c r="S15" s="51"/>
      <c r="T15" s="3"/>
      <c r="U15" s="51"/>
      <c r="V15" s="3"/>
      <c r="W15" s="51"/>
      <c r="X15" s="3"/>
      <c r="Y15" s="51"/>
      <c r="Z15" s="3"/>
      <c r="AA15" s="51"/>
      <c r="AB15" s="3"/>
      <c r="AC15" s="51"/>
      <c r="AD15" s="3"/>
      <c r="AE15" s="51"/>
      <c r="AF15" s="55">
        <f t="shared" si="0"/>
        <v>15000</v>
      </c>
      <c r="AG15" s="59">
        <f t="shared" si="0"/>
        <v>0</v>
      </c>
      <c r="AH15" s="33">
        <f t="shared" si="1"/>
        <v>15000</v>
      </c>
    </row>
    <row r="16" spans="1:34" ht="31.5" customHeight="1">
      <c r="A16" s="37">
        <f t="shared" si="2"/>
        <v>712</v>
      </c>
      <c r="B16" s="2"/>
      <c r="C16" s="46"/>
      <c r="D16" s="2">
        <v>5500</v>
      </c>
      <c r="E16" s="46"/>
      <c r="F16" s="2"/>
      <c r="G16" s="46"/>
      <c r="H16" s="2">
        <v>2000</v>
      </c>
      <c r="I16" s="46"/>
      <c r="J16" s="2"/>
      <c r="K16" s="46"/>
      <c r="L16" s="2">
        <f>2000+5000</f>
        <v>7000</v>
      </c>
      <c r="M16" s="46"/>
      <c r="N16" s="2"/>
      <c r="O16" s="46"/>
      <c r="P16" s="2"/>
      <c r="Q16" s="46"/>
      <c r="R16" s="2"/>
      <c r="S16" s="51"/>
      <c r="T16" s="3"/>
      <c r="U16" s="51"/>
      <c r="V16" s="3"/>
      <c r="W16" s="51"/>
      <c r="X16" s="3"/>
      <c r="Y16" s="51"/>
      <c r="Z16" s="3">
        <v>5000</v>
      </c>
      <c r="AA16" s="51"/>
      <c r="AB16" s="3"/>
      <c r="AC16" s="51"/>
      <c r="AD16" s="3"/>
      <c r="AE16" s="51"/>
      <c r="AF16" s="55">
        <f t="shared" si="0"/>
        <v>19500</v>
      </c>
      <c r="AG16" s="59">
        <f t="shared" si="0"/>
        <v>0</v>
      </c>
      <c r="AH16" s="33">
        <f t="shared" si="1"/>
        <v>19500</v>
      </c>
    </row>
    <row r="17" spans="1:34" ht="31.5" customHeight="1">
      <c r="A17" s="37">
        <f t="shared" si="2"/>
        <v>713</v>
      </c>
      <c r="B17" s="2"/>
      <c r="C17" s="46"/>
      <c r="D17" s="2"/>
      <c r="E17" s="46"/>
      <c r="F17" s="2">
        <v>2400</v>
      </c>
      <c r="G17" s="46"/>
      <c r="H17" s="2">
        <v>5000</v>
      </c>
      <c r="I17" s="46"/>
      <c r="J17" s="2">
        <v>500</v>
      </c>
      <c r="K17" s="46"/>
      <c r="L17" s="2">
        <v>1000</v>
      </c>
      <c r="M17" s="46"/>
      <c r="N17" s="2"/>
      <c r="O17" s="46"/>
      <c r="P17" s="2"/>
      <c r="Q17" s="46"/>
      <c r="R17" s="2"/>
      <c r="S17" s="51"/>
      <c r="T17" s="3">
        <v>10000</v>
      </c>
      <c r="U17" s="51"/>
      <c r="V17" s="3"/>
      <c r="W17" s="51"/>
      <c r="X17" s="3"/>
      <c r="Y17" s="51"/>
      <c r="Z17" s="3"/>
      <c r="AA17" s="51"/>
      <c r="AB17" s="3"/>
      <c r="AC17" s="51"/>
      <c r="AD17" s="3"/>
      <c r="AE17" s="51"/>
      <c r="AF17" s="55">
        <f t="shared" si="0"/>
        <v>18900</v>
      </c>
      <c r="AG17" s="59">
        <f t="shared" si="0"/>
        <v>0</v>
      </c>
      <c r="AH17" s="33">
        <f t="shared" si="1"/>
        <v>18900</v>
      </c>
    </row>
    <row r="18" spans="1:34" ht="31.5" customHeight="1">
      <c r="A18" s="37">
        <f t="shared" si="2"/>
        <v>714</v>
      </c>
      <c r="B18" s="2"/>
      <c r="C18" s="46"/>
      <c r="D18" s="2"/>
      <c r="E18" s="46"/>
      <c r="F18" s="2"/>
      <c r="G18" s="46"/>
      <c r="H18" s="2">
        <v>3600</v>
      </c>
      <c r="I18" s="46"/>
      <c r="J18" s="2">
        <v>1500</v>
      </c>
      <c r="K18" s="46"/>
      <c r="L18" s="2">
        <f>1000+1000</f>
        <v>2000</v>
      </c>
      <c r="M18" s="46"/>
      <c r="N18" s="2"/>
      <c r="O18" s="46"/>
      <c r="P18" s="2"/>
      <c r="Q18" s="46"/>
      <c r="R18" s="2"/>
      <c r="S18" s="51"/>
      <c r="T18" s="3"/>
      <c r="U18" s="51"/>
      <c r="V18" s="3"/>
      <c r="W18" s="51"/>
      <c r="X18" s="3"/>
      <c r="Y18" s="51"/>
      <c r="Z18" s="3"/>
      <c r="AA18" s="51"/>
      <c r="AB18" s="3"/>
      <c r="AC18" s="51"/>
      <c r="AD18" s="3"/>
      <c r="AE18" s="51"/>
      <c r="AF18" s="55">
        <f t="shared" si="0"/>
        <v>7100</v>
      </c>
      <c r="AG18" s="59">
        <f t="shared" si="0"/>
        <v>0</v>
      </c>
      <c r="AH18" s="33">
        <f t="shared" si="1"/>
        <v>7100</v>
      </c>
    </row>
    <row r="19" spans="1:34" ht="31.5" customHeight="1">
      <c r="A19" s="37">
        <f t="shared" si="2"/>
        <v>715</v>
      </c>
      <c r="B19" s="2"/>
      <c r="C19" s="46"/>
      <c r="D19" s="2"/>
      <c r="E19" s="46"/>
      <c r="F19" s="2"/>
      <c r="G19" s="46"/>
      <c r="H19" s="2"/>
      <c r="I19" s="46"/>
      <c r="J19" s="2"/>
      <c r="K19" s="46"/>
      <c r="L19" s="2"/>
      <c r="M19" s="46"/>
      <c r="N19" s="2"/>
      <c r="O19" s="46"/>
      <c r="P19" s="2"/>
      <c r="Q19" s="46"/>
      <c r="R19" s="2"/>
      <c r="S19" s="51"/>
      <c r="T19" s="3"/>
      <c r="U19" s="51"/>
      <c r="V19" s="3">
        <f>16000+1000</f>
        <v>17000</v>
      </c>
      <c r="W19" s="51"/>
      <c r="X19" s="3"/>
      <c r="Y19" s="51"/>
      <c r="Z19" s="3"/>
      <c r="AA19" s="51"/>
      <c r="AB19" s="3"/>
      <c r="AC19" s="51"/>
      <c r="AD19" s="3"/>
      <c r="AE19" s="51"/>
      <c r="AF19" s="55">
        <f t="shared" si="0"/>
        <v>17000</v>
      </c>
      <c r="AG19" s="59">
        <f t="shared" si="0"/>
        <v>0</v>
      </c>
      <c r="AH19" s="33">
        <f t="shared" si="1"/>
        <v>17000</v>
      </c>
    </row>
    <row r="20" spans="1:34" ht="31.5" customHeight="1" thickBot="1">
      <c r="A20" s="38">
        <f t="shared" si="2"/>
        <v>716</v>
      </c>
      <c r="B20" s="4"/>
      <c r="C20" s="47"/>
      <c r="D20" s="4"/>
      <c r="E20" s="47"/>
      <c r="F20" s="4">
        <v>14300</v>
      </c>
      <c r="G20" s="47"/>
      <c r="H20" s="4">
        <v>11000</v>
      </c>
      <c r="I20" s="47"/>
      <c r="J20" s="4"/>
      <c r="K20" s="47"/>
      <c r="L20" s="4"/>
      <c r="M20" s="47"/>
      <c r="N20" s="4"/>
      <c r="O20" s="47"/>
      <c r="P20" s="4"/>
      <c r="Q20" s="47"/>
      <c r="R20" s="4"/>
      <c r="S20" s="52"/>
      <c r="T20" s="5"/>
      <c r="U20" s="52"/>
      <c r="V20" s="5"/>
      <c r="W20" s="52"/>
      <c r="X20" s="5"/>
      <c r="Y20" s="52"/>
      <c r="Z20" s="5"/>
      <c r="AA20" s="52"/>
      <c r="AB20" s="5"/>
      <c r="AC20" s="52"/>
      <c r="AD20" s="5"/>
      <c r="AE20" s="52"/>
      <c r="AF20" s="19">
        <f t="shared" si="0"/>
        <v>25300</v>
      </c>
      <c r="AG20" s="60">
        <f t="shared" si="0"/>
        <v>0</v>
      </c>
      <c r="AH20" s="54">
        <f t="shared" si="1"/>
        <v>25300</v>
      </c>
    </row>
    <row r="21" spans="1:34" ht="31.5" customHeight="1" thickTop="1">
      <c r="A21" s="36">
        <v>801</v>
      </c>
      <c r="B21" s="6"/>
      <c r="C21" s="45"/>
      <c r="D21" s="6">
        <v>1000</v>
      </c>
      <c r="E21" s="45"/>
      <c r="F21" s="6"/>
      <c r="G21" s="45"/>
      <c r="H21" s="6">
        <v>100</v>
      </c>
      <c r="I21" s="45"/>
      <c r="J21" s="6">
        <v>3700</v>
      </c>
      <c r="K21" s="45"/>
      <c r="L21" s="6"/>
      <c r="M21" s="45"/>
      <c r="N21" s="6">
        <v>1000</v>
      </c>
      <c r="O21" s="45"/>
      <c r="P21" s="6"/>
      <c r="Q21" s="45"/>
      <c r="R21" s="6"/>
      <c r="S21" s="50"/>
      <c r="T21" s="24"/>
      <c r="U21" s="50"/>
      <c r="V21" s="24"/>
      <c r="W21" s="50"/>
      <c r="X21" s="24"/>
      <c r="Y21" s="50"/>
      <c r="Z21" s="24"/>
      <c r="AA21" s="50"/>
      <c r="AB21" s="24"/>
      <c r="AC21" s="50"/>
      <c r="AD21" s="24"/>
      <c r="AE21" s="50"/>
      <c r="AF21" s="7">
        <f t="shared" si="0"/>
        <v>5800</v>
      </c>
      <c r="AG21" s="61">
        <f t="shared" si="0"/>
        <v>0</v>
      </c>
      <c r="AH21" s="33">
        <f t="shared" si="1"/>
        <v>5800</v>
      </c>
    </row>
    <row r="22" spans="1:34" ht="31.5" customHeight="1">
      <c r="A22" s="37">
        <f>+A21+1</f>
        <v>802</v>
      </c>
      <c r="B22" s="2">
        <v>1000</v>
      </c>
      <c r="C22" s="46"/>
      <c r="D22" s="2"/>
      <c r="E22" s="46"/>
      <c r="F22" s="2"/>
      <c r="G22" s="46"/>
      <c r="H22" s="2">
        <v>800</v>
      </c>
      <c r="I22" s="46"/>
      <c r="J22" s="2">
        <v>500</v>
      </c>
      <c r="K22" s="46"/>
      <c r="L22" s="2">
        <v>1000</v>
      </c>
      <c r="M22" s="46"/>
      <c r="N22" s="2">
        <v>1000</v>
      </c>
      <c r="O22" s="46"/>
      <c r="P22" s="2"/>
      <c r="Q22" s="46"/>
      <c r="R22" s="2"/>
      <c r="S22" s="51"/>
      <c r="T22" s="3"/>
      <c r="U22" s="51"/>
      <c r="V22" s="3"/>
      <c r="W22" s="51"/>
      <c r="X22" s="3"/>
      <c r="Y22" s="51"/>
      <c r="Z22" s="3"/>
      <c r="AA22" s="51"/>
      <c r="AB22" s="3"/>
      <c r="AC22" s="51"/>
      <c r="AD22" s="3"/>
      <c r="AE22" s="51"/>
      <c r="AF22" s="55">
        <f t="shared" si="0"/>
        <v>4300</v>
      </c>
      <c r="AG22" s="59">
        <f t="shared" si="0"/>
        <v>0</v>
      </c>
      <c r="AH22" s="33">
        <f t="shared" si="1"/>
        <v>4300</v>
      </c>
    </row>
    <row r="23" spans="1:34" ht="31.5" customHeight="1">
      <c r="A23" s="37">
        <f aca="true" t="shared" si="3" ref="A23:A36">+A22+1</f>
        <v>803</v>
      </c>
      <c r="B23" s="2"/>
      <c r="C23" s="46"/>
      <c r="D23" s="2"/>
      <c r="E23" s="46"/>
      <c r="F23" s="2"/>
      <c r="G23" s="46"/>
      <c r="H23" s="2">
        <v>6700</v>
      </c>
      <c r="I23" s="46"/>
      <c r="J23" s="2">
        <f>5600+5000</f>
        <v>10600</v>
      </c>
      <c r="K23" s="46"/>
      <c r="L23" s="2"/>
      <c r="M23" s="46"/>
      <c r="N23" s="2"/>
      <c r="O23" s="46"/>
      <c r="P23" s="2"/>
      <c r="Q23" s="46"/>
      <c r="R23" s="2"/>
      <c r="S23" s="51"/>
      <c r="T23" s="3"/>
      <c r="U23" s="51"/>
      <c r="V23" s="3"/>
      <c r="W23" s="51"/>
      <c r="X23" s="3"/>
      <c r="Y23" s="51"/>
      <c r="Z23" s="3"/>
      <c r="AA23" s="51"/>
      <c r="AB23" s="3"/>
      <c r="AC23" s="51"/>
      <c r="AD23" s="3"/>
      <c r="AE23" s="51"/>
      <c r="AF23" s="55">
        <f t="shared" si="0"/>
        <v>17300</v>
      </c>
      <c r="AG23" s="59">
        <f t="shared" si="0"/>
        <v>0</v>
      </c>
      <c r="AH23" s="33">
        <f t="shared" si="1"/>
        <v>17300</v>
      </c>
    </row>
    <row r="24" spans="1:34" ht="31.5" customHeight="1">
      <c r="A24" s="37">
        <f t="shared" si="3"/>
        <v>804</v>
      </c>
      <c r="B24" s="2"/>
      <c r="C24" s="46"/>
      <c r="D24" s="2"/>
      <c r="E24" s="46"/>
      <c r="F24" s="2"/>
      <c r="G24" s="46"/>
      <c r="H24" s="2">
        <f>17500+3000</f>
        <v>20500</v>
      </c>
      <c r="I24" s="46"/>
      <c r="J24" s="2"/>
      <c r="K24" s="46"/>
      <c r="L24" s="2">
        <v>10000</v>
      </c>
      <c r="M24" s="46"/>
      <c r="N24" s="2"/>
      <c r="O24" s="46"/>
      <c r="P24" s="2"/>
      <c r="Q24" s="46"/>
      <c r="R24" s="2"/>
      <c r="S24" s="51"/>
      <c r="T24" s="3"/>
      <c r="U24" s="51"/>
      <c r="V24" s="3"/>
      <c r="W24" s="51"/>
      <c r="X24" s="3"/>
      <c r="Y24" s="51"/>
      <c r="Z24" s="3"/>
      <c r="AA24" s="51"/>
      <c r="AB24" s="3"/>
      <c r="AC24" s="51"/>
      <c r="AD24" s="3"/>
      <c r="AE24" s="51"/>
      <c r="AF24" s="55">
        <f t="shared" si="0"/>
        <v>30500</v>
      </c>
      <c r="AG24" s="59">
        <f t="shared" si="0"/>
        <v>0</v>
      </c>
      <c r="AH24" s="33">
        <f t="shared" si="1"/>
        <v>30500</v>
      </c>
    </row>
    <row r="25" spans="1:34" ht="31.5" customHeight="1">
      <c r="A25" s="37">
        <f t="shared" si="3"/>
        <v>805</v>
      </c>
      <c r="B25" s="2"/>
      <c r="C25" s="46"/>
      <c r="D25" s="2"/>
      <c r="E25" s="46"/>
      <c r="F25" s="2"/>
      <c r="G25" s="46"/>
      <c r="H25" s="2"/>
      <c r="I25" s="46"/>
      <c r="J25" s="2">
        <v>9800</v>
      </c>
      <c r="K25" s="46"/>
      <c r="L25" s="2">
        <v>500</v>
      </c>
      <c r="M25" s="46"/>
      <c r="N25" s="2"/>
      <c r="O25" s="46"/>
      <c r="P25" s="2"/>
      <c r="Q25" s="46"/>
      <c r="R25" s="2"/>
      <c r="S25" s="51"/>
      <c r="T25" s="3"/>
      <c r="U25" s="51"/>
      <c r="V25" s="3"/>
      <c r="W25" s="51"/>
      <c r="X25" s="3"/>
      <c r="Y25" s="51"/>
      <c r="Z25" s="3"/>
      <c r="AA25" s="51"/>
      <c r="AB25" s="3"/>
      <c r="AC25" s="51"/>
      <c r="AD25" s="3"/>
      <c r="AE25" s="51"/>
      <c r="AF25" s="55">
        <f t="shared" si="0"/>
        <v>10300</v>
      </c>
      <c r="AG25" s="59">
        <f t="shared" si="0"/>
        <v>0</v>
      </c>
      <c r="AH25" s="33">
        <f t="shared" si="1"/>
        <v>10300</v>
      </c>
    </row>
    <row r="26" spans="1:34" ht="31.5" customHeight="1">
      <c r="A26" s="37">
        <f t="shared" si="3"/>
        <v>806</v>
      </c>
      <c r="B26" s="2">
        <v>4500</v>
      </c>
      <c r="C26" s="46"/>
      <c r="D26" s="2">
        <v>1700</v>
      </c>
      <c r="E26" s="46"/>
      <c r="F26" s="2"/>
      <c r="G26" s="46"/>
      <c r="H26" s="2">
        <f>25500-10000</f>
        <v>15500</v>
      </c>
      <c r="I26" s="46">
        <v>10000</v>
      </c>
      <c r="J26" s="2">
        <v>1000</v>
      </c>
      <c r="K26" s="46"/>
      <c r="L26" s="2">
        <f>2000+3000+4000+1000</f>
        <v>10000</v>
      </c>
      <c r="M26" s="46"/>
      <c r="N26" s="2"/>
      <c r="O26" s="46"/>
      <c r="P26" s="2">
        <v>1500</v>
      </c>
      <c r="Q26" s="46"/>
      <c r="R26" s="2"/>
      <c r="S26" s="51"/>
      <c r="T26" s="3"/>
      <c r="U26" s="51"/>
      <c r="V26" s="3"/>
      <c r="W26" s="51"/>
      <c r="X26" s="3"/>
      <c r="Y26" s="51"/>
      <c r="Z26" s="3"/>
      <c r="AA26" s="51"/>
      <c r="AB26" s="3"/>
      <c r="AC26" s="51"/>
      <c r="AD26" s="3"/>
      <c r="AE26" s="51"/>
      <c r="AF26" s="55">
        <f t="shared" si="0"/>
        <v>34200</v>
      </c>
      <c r="AG26" s="59">
        <f t="shared" si="0"/>
        <v>10000</v>
      </c>
      <c r="AH26" s="33">
        <f t="shared" si="1"/>
        <v>44200</v>
      </c>
    </row>
    <row r="27" spans="1:34" ht="31.5" customHeight="1">
      <c r="A27" s="37">
        <f t="shared" si="3"/>
        <v>807</v>
      </c>
      <c r="B27" s="2"/>
      <c r="C27" s="46"/>
      <c r="D27" s="2"/>
      <c r="E27" s="46"/>
      <c r="F27" s="2"/>
      <c r="G27" s="46"/>
      <c r="H27" s="2"/>
      <c r="I27" s="46"/>
      <c r="J27" s="2">
        <v>1000</v>
      </c>
      <c r="K27" s="46"/>
      <c r="L27" s="2"/>
      <c r="M27" s="46"/>
      <c r="N27" s="2"/>
      <c r="O27" s="46"/>
      <c r="P27" s="2">
        <v>2000</v>
      </c>
      <c r="Q27" s="46"/>
      <c r="R27" s="2">
        <v>3000</v>
      </c>
      <c r="S27" s="51"/>
      <c r="T27" s="3"/>
      <c r="U27" s="51"/>
      <c r="V27" s="3"/>
      <c r="W27" s="51"/>
      <c r="X27" s="3"/>
      <c r="Y27" s="51"/>
      <c r="Z27" s="3"/>
      <c r="AA27" s="51"/>
      <c r="AB27" s="3"/>
      <c r="AC27" s="51"/>
      <c r="AD27" s="3"/>
      <c r="AE27" s="51"/>
      <c r="AF27" s="55">
        <f t="shared" si="0"/>
        <v>6000</v>
      </c>
      <c r="AG27" s="59">
        <f t="shared" si="0"/>
        <v>0</v>
      </c>
      <c r="AH27" s="33">
        <f t="shared" si="1"/>
        <v>6000</v>
      </c>
    </row>
    <row r="28" spans="1:34" ht="31.5" customHeight="1">
      <c r="A28" s="37">
        <f t="shared" si="3"/>
        <v>808</v>
      </c>
      <c r="B28" s="2"/>
      <c r="C28" s="46"/>
      <c r="D28" s="2"/>
      <c r="E28" s="46"/>
      <c r="F28" s="2"/>
      <c r="G28" s="46"/>
      <c r="H28" s="2"/>
      <c r="I28" s="46"/>
      <c r="J28" s="2"/>
      <c r="K28" s="46"/>
      <c r="L28" s="2"/>
      <c r="M28" s="46"/>
      <c r="N28" s="2"/>
      <c r="O28" s="46"/>
      <c r="P28" s="2"/>
      <c r="Q28" s="46"/>
      <c r="R28" s="2"/>
      <c r="S28" s="51">
        <v>1000</v>
      </c>
      <c r="T28" s="3"/>
      <c r="U28" s="51"/>
      <c r="V28" s="3"/>
      <c r="W28" s="51"/>
      <c r="X28" s="3">
        <v>2000</v>
      </c>
      <c r="Y28" s="51"/>
      <c r="Z28" s="3"/>
      <c r="AA28" s="51"/>
      <c r="AB28" s="3"/>
      <c r="AC28" s="51"/>
      <c r="AD28" s="3"/>
      <c r="AE28" s="51"/>
      <c r="AF28" s="55">
        <f t="shared" si="0"/>
        <v>2000</v>
      </c>
      <c r="AG28" s="59">
        <f t="shared" si="0"/>
        <v>1000</v>
      </c>
      <c r="AH28" s="33">
        <f t="shared" si="1"/>
        <v>3000</v>
      </c>
    </row>
    <row r="29" spans="1:34" ht="31.5" customHeight="1">
      <c r="A29" s="37">
        <f t="shared" si="3"/>
        <v>809</v>
      </c>
      <c r="B29" s="2"/>
      <c r="C29" s="46"/>
      <c r="D29" s="2"/>
      <c r="E29" s="46"/>
      <c r="F29" s="2"/>
      <c r="G29" s="46"/>
      <c r="H29" s="2"/>
      <c r="I29" s="46"/>
      <c r="J29" s="2">
        <f>4200+15200</f>
        <v>19400</v>
      </c>
      <c r="K29" s="46"/>
      <c r="L29" s="2">
        <v>500</v>
      </c>
      <c r="M29" s="46"/>
      <c r="N29" s="2"/>
      <c r="O29" s="46"/>
      <c r="P29" s="2"/>
      <c r="Q29" s="46"/>
      <c r="R29" s="2"/>
      <c r="S29" s="51"/>
      <c r="T29" s="3"/>
      <c r="U29" s="51"/>
      <c r="V29" s="3"/>
      <c r="W29" s="51"/>
      <c r="X29" s="3"/>
      <c r="Y29" s="51"/>
      <c r="Z29" s="3"/>
      <c r="AA29" s="51"/>
      <c r="AB29" s="3"/>
      <c r="AC29" s="51"/>
      <c r="AD29" s="3"/>
      <c r="AE29" s="51"/>
      <c r="AF29" s="55">
        <f t="shared" si="0"/>
        <v>19900</v>
      </c>
      <c r="AG29" s="59">
        <f t="shared" si="0"/>
        <v>0</v>
      </c>
      <c r="AH29" s="33">
        <f t="shared" si="1"/>
        <v>19900</v>
      </c>
    </row>
    <row r="30" spans="1:34" ht="31.5" customHeight="1">
      <c r="A30" s="37">
        <f t="shared" si="3"/>
        <v>810</v>
      </c>
      <c r="B30" s="2"/>
      <c r="C30" s="46"/>
      <c r="D30" s="2"/>
      <c r="E30" s="46"/>
      <c r="F30" s="2">
        <v>5000</v>
      </c>
      <c r="G30" s="46"/>
      <c r="H30" s="2"/>
      <c r="I30" s="46"/>
      <c r="J30" s="2">
        <v>600</v>
      </c>
      <c r="K30" s="46"/>
      <c r="L30" s="2">
        <v>3000</v>
      </c>
      <c r="M30" s="46"/>
      <c r="N30" s="2"/>
      <c r="O30" s="46"/>
      <c r="P30" s="2"/>
      <c r="Q30" s="46"/>
      <c r="R30" s="2"/>
      <c r="S30" s="51"/>
      <c r="T30" s="3"/>
      <c r="U30" s="51"/>
      <c r="V30" s="3"/>
      <c r="W30" s="51"/>
      <c r="X30" s="3"/>
      <c r="Y30" s="51"/>
      <c r="Z30" s="3"/>
      <c r="AA30" s="51"/>
      <c r="AB30" s="3"/>
      <c r="AC30" s="51"/>
      <c r="AD30" s="3"/>
      <c r="AE30" s="51"/>
      <c r="AF30" s="55">
        <f t="shared" si="0"/>
        <v>8600</v>
      </c>
      <c r="AG30" s="59">
        <f t="shared" si="0"/>
        <v>0</v>
      </c>
      <c r="AH30" s="33">
        <f t="shared" si="1"/>
        <v>8600</v>
      </c>
    </row>
    <row r="31" spans="1:34" ht="31.5" customHeight="1">
      <c r="A31" s="37">
        <f t="shared" si="3"/>
        <v>811</v>
      </c>
      <c r="B31" s="2"/>
      <c r="C31" s="46"/>
      <c r="D31" s="2"/>
      <c r="E31" s="46"/>
      <c r="F31" s="2"/>
      <c r="G31" s="46"/>
      <c r="H31" s="2">
        <f>21000+6200</f>
        <v>27200</v>
      </c>
      <c r="I31" s="46"/>
      <c r="J31" s="2">
        <v>1000</v>
      </c>
      <c r="K31" s="46"/>
      <c r="L31" s="2"/>
      <c r="M31" s="46"/>
      <c r="N31" s="2"/>
      <c r="O31" s="46"/>
      <c r="P31" s="2"/>
      <c r="Q31" s="46"/>
      <c r="R31" s="2"/>
      <c r="S31" s="51"/>
      <c r="T31" s="3"/>
      <c r="U31" s="51"/>
      <c r="V31" s="3"/>
      <c r="W31" s="51"/>
      <c r="X31" s="3"/>
      <c r="Y31" s="51"/>
      <c r="Z31" s="3">
        <v>500</v>
      </c>
      <c r="AA31" s="51"/>
      <c r="AB31" s="3"/>
      <c r="AC31" s="51"/>
      <c r="AD31" s="3"/>
      <c r="AE31" s="51"/>
      <c r="AF31" s="55">
        <f t="shared" si="0"/>
        <v>28700</v>
      </c>
      <c r="AG31" s="59">
        <f t="shared" si="0"/>
        <v>0</v>
      </c>
      <c r="AH31" s="33">
        <f t="shared" si="1"/>
        <v>28700</v>
      </c>
    </row>
    <row r="32" spans="1:34" ht="31.5" customHeight="1">
      <c r="A32" s="37">
        <f t="shared" si="3"/>
        <v>812</v>
      </c>
      <c r="B32" s="2"/>
      <c r="C32" s="46"/>
      <c r="D32" s="2"/>
      <c r="E32" s="46"/>
      <c r="F32" s="2"/>
      <c r="G32" s="46"/>
      <c r="H32" s="2"/>
      <c r="I32" s="46"/>
      <c r="J32" s="2">
        <f>12000+500+2000+1500-10000</f>
        <v>6000</v>
      </c>
      <c r="K32" s="46">
        <v>10000</v>
      </c>
      <c r="L32" s="2">
        <v>1000</v>
      </c>
      <c r="M32" s="46"/>
      <c r="N32" s="2"/>
      <c r="O32" s="46"/>
      <c r="P32" s="2"/>
      <c r="Q32" s="46"/>
      <c r="R32" s="2">
        <v>800</v>
      </c>
      <c r="S32" s="51"/>
      <c r="T32" s="3"/>
      <c r="U32" s="51"/>
      <c r="V32" s="3"/>
      <c r="W32" s="51"/>
      <c r="X32" s="3"/>
      <c r="Y32" s="51"/>
      <c r="Z32" s="3"/>
      <c r="AA32" s="51"/>
      <c r="AB32" s="3"/>
      <c r="AC32" s="51"/>
      <c r="AD32" s="3"/>
      <c r="AE32" s="51"/>
      <c r="AF32" s="55">
        <f t="shared" si="0"/>
        <v>7800</v>
      </c>
      <c r="AG32" s="59">
        <f t="shared" si="0"/>
        <v>10000</v>
      </c>
      <c r="AH32" s="33">
        <f t="shared" si="1"/>
        <v>17800</v>
      </c>
    </row>
    <row r="33" spans="1:34" ht="31.5" customHeight="1">
      <c r="A33" s="37">
        <f t="shared" si="3"/>
        <v>813</v>
      </c>
      <c r="B33" s="2"/>
      <c r="C33" s="46"/>
      <c r="D33" s="2">
        <v>500</v>
      </c>
      <c r="E33" s="46"/>
      <c r="F33" s="2">
        <v>1000</v>
      </c>
      <c r="G33" s="46"/>
      <c r="H33" s="2"/>
      <c r="I33" s="46"/>
      <c r="J33" s="2">
        <v>500</v>
      </c>
      <c r="K33" s="46"/>
      <c r="L33" s="2">
        <v>1000</v>
      </c>
      <c r="M33" s="46"/>
      <c r="N33" s="2"/>
      <c r="O33" s="46"/>
      <c r="P33" s="2"/>
      <c r="Q33" s="46"/>
      <c r="R33" s="2"/>
      <c r="S33" s="51"/>
      <c r="T33" s="3"/>
      <c r="U33" s="51"/>
      <c r="V33" s="3"/>
      <c r="W33" s="51"/>
      <c r="X33" s="3"/>
      <c r="Y33" s="51"/>
      <c r="Z33" s="3"/>
      <c r="AA33" s="51"/>
      <c r="AB33" s="3">
        <v>1500</v>
      </c>
      <c r="AC33" s="51"/>
      <c r="AD33" s="3"/>
      <c r="AE33" s="51"/>
      <c r="AF33" s="55">
        <f t="shared" si="0"/>
        <v>4500</v>
      </c>
      <c r="AG33" s="59">
        <f t="shared" si="0"/>
        <v>0</v>
      </c>
      <c r="AH33" s="33">
        <f t="shared" si="1"/>
        <v>4500</v>
      </c>
    </row>
    <row r="34" spans="1:34" ht="31.5" customHeight="1">
      <c r="A34" s="37">
        <f t="shared" si="3"/>
        <v>814</v>
      </c>
      <c r="B34" s="2"/>
      <c r="C34" s="46"/>
      <c r="D34" s="2"/>
      <c r="E34" s="46"/>
      <c r="F34" s="2"/>
      <c r="G34" s="46"/>
      <c r="H34" s="2">
        <v>8000</v>
      </c>
      <c r="I34" s="46"/>
      <c r="J34" s="2">
        <v>2100</v>
      </c>
      <c r="K34" s="46"/>
      <c r="L34" s="2">
        <v>4000</v>
      </c>
      <c r="M34" s="46"/>
      <c r="N34" s="2"/>
      <c r="O34" s="46"/>
      <c r="P34" s="2"/>
      <c r="Q34" s="46"/>
      <c r="R34" s="2"/>
      <c r="S34" s="51"/>
      <c r="T34" s="3"/>
      <c r="U34" s="51"/>
      <c r="V34" s="3"/>
      <c r="W34" s="51"/>
      <c r="X34" s="3"/>
      <c r="Y34" s="51"/>
      <c r="Z34" s="3"/>
      <c r="AA34" s="51"/>
      <c r="AB34" s="3"/>
      <c r="AC34" s="51"/>
      <c r="AD34" s="3"/>
      <c r="AE34" s="51"/>
      <c r="AF34" s="55">
        <f t="shared" si="0"/>
        <v>14100</v>
      </c>
      <c r="AG34" s="59">
        <f t="shared" si="0"/>
        <v>0</v>
      </c>
      <c r="AH34" s="33">
        <f t="shared" si="1"/>
        <v>14100</v>
      </c>
    </row>
    <row r="35" spans="1:34" ht="31.5" customHeight="1">
      <c r="A35" s="37">
        <f t="shared" si="3"/>
        <v>815</v>
      </c>
      <c r="B35" s="2"/>
      <c r="C35" s="46"/>
      <c r="D35" s="2"/>
      <c r="E35" s="46"/>
      <c r="F35" s="2"/>
      <c r="G35" s="46"/>
      <c r="H35" s="2">
        <v>12900</v>
      </c>
      <c r="I35" s="46"/>
      <c r="J35" s="2">
        <v>1000</v>
      </c>
      <c r="K35" s="46"/>
      <c r="L35" s="2"/>
      <c r="M35" s="46"/>
      <c r="N35" s="2"/>
      <c r="O35" s="46"/>
      <c r="P35" s="2"/>
      <c r="Q35" s="46"/>
      <c r="R35" s="2"/>
      <c r="S35" s="51"/>
      <c r="T35" s="3"/>
      <c r="U35" s="51"/>
      <c r="V35" s="3"/>
      <c r="W35" s="51"/>
      <c r="X35" s="3"/>
      <c r="Y35" s="51"/>
      <c r="Z35" s="3"/>
      <c r="AA35" s="51"/>
      <c r="AB35" s="3"/>
      <c r="AC35" s="51"/>
      <c r="AD35" s="3"/>
      <c r="AE35" s="51"/>
      <c r="AF35" s="55">
        <f t="shared" si="0"/>
        <v>13900</v>
      </c>
      <c r="AG35" s="59">
        <f t="shared" si="0"/>
        <v>0</v>
      </c>
      <c r="AH35" s="33">
        <f t="shared" si="1"/>
        <v>13900</v>
      </c>
    </row>
    <row r="36" spans="1:34" ht="31.5" customHeight="1" thickBot="1">
      <c r="A36" s="38">
        <f t="shared" si="3"/>
        <v>816</v>
      </c>
      <c r="B36" s="4"/>
      <c r="C36" s="47"/>
      <c r="D36" s="4"/>
      <c r="E36" s="47"/>
      <c r="F36" s="4"/>
      <c r="G36" s="47"/>
      <c r="H36" s="4">
        <v>3700</v>
      </c>
      <c r="I36" s="47"/>
      <c r="J36" s="4">
        <v>1500</v>
      </c>
      <c r="K36" s="47"/>
      <c r="L36" s="4"/>
      <c r="M36" s="47"/>
      <c r="N36" s="4"/>
      <c r="O36" s="47"/>
      <c r="P36" s="4">
        <v>5000</v>
      </c>
      <c r="Q36" s="47"/>
      <c r="R36" s="4"/>
      <c r="S36" s="52"/>
      <c r="T36" s="5"/>
      <c r="U36" s="52"/>
      <c r="V36" s="5">
        <v>2000</v>
      </c>
      <c r="W36" s="52"/>
      <c r="X36" s="5"/>
      <c r="Y36" s="52"/>
      <c r="Z36" s="5"/>
      <c r="AA36" s="52"/>
      <c r="AB36" s="5"/>
      <c r="AC36" s="52"/>
      <c r="AD36" s="5"/>
      <c r="AE36" s="52"/>
      <c r="AF36" s="19">
        <f t="shared" si="0"/>
        <v>12200</v>
      </c>
      <c r="AG36" s="60">
        <f t="shared" si="0"/>
        <v>0</v>
      </c>
      <c r="AH36" s="34">
        <f t="shared" si="1"/>
        <v>12200</v>
      </c>
    </row>
    <row r="37" spans="1:34" ht="31.5" customHeight="1" thickTop="1">
      <c r="A37" s="36">
        <v>901</v>
      </c>
      <c r="B37" s="6"/>
      <c r="C37" s="45"/>
      <c r="D37" s="6"/>
      <c r="E37" s="45"/>
      <c r="F37" s="6">
        <v>1000</v>
      </c>
      <c r="G37" s="45"/>
      <c r="H37" s="6">
        <v>500</v>
      </c>
      <c r="I37" s="45"/>
      <c r="J37" s="6">
        <v>1000</v>
      </c>
      <c r="K37" s="45"/>
      <c r="L37" s="6"/>
      <c r="M37" s="45"/>
      <c r="N37" s="6"/>
      <c r="O37" s="45"/>
      <c r="P37" s="6"/>
      <c r="Q37" s="45"/>
      <c r="R37" s="6"/>
      <c r="S37" s="50"/>
      <c r="T37" s="24"/>
      <c r="U37" s="50"/>
      <c r="V37" s="24">
        <v>30000</v>
      </c>
      <c r="W37" s="50"/>
      <c r="X37" s="24"/>
      <c r="Y37" s="50"/>
      <c r="Z37" s="24"/>
      <c r="AA37" s="50"/>
      <c r="AB37" s="24"/>
      <c r="AC37" s="50"/>
      <c r="AD37" s="24"/>
      <c r="AE37" s="50"/>
      <c r="AF37" s="7">
        <f t="shared" si="0"/>
        <v>32500</v>
      </c>
      <c r="AG37" s="61">
        <f t="shared" si="0"/>
        <v>0</v>
      </c>
      <c r="AH37" s="33">
        <f t="shared" si="1"/>
        <v>32500</v>
      </c>
    </row>
    <row r="38" spans="1:34" ht="31.5" customHeight="1">
      <c r="A38" s="37">
        <f>+A37+1</f>
        <v>902</v>
      </c>
      <c r="B38" s="2"/>
      <c r="C38" s="46"/>
      <c r="D38" s="2">
        <v>3000</v>
      </c>
      <c r="E38" s="46"/>
      <c r="F38" s="2"/>
      <c r="G38" s="46"/>
      <c r="H38" s="2"/>
      <c r="I38" s="46"/>
      <c r="J38" s="2">
        <v>7800</v>
      </c>
      <c r="K38" s="46"/>
      <c r="L38" s="2">
        <v>1000</v>
      </c>
      <c r="M38" s="46"/>
      <c r="N38" s="2"/>
      <c r="O38" s="46"/>
      <c r="P38" s="2"/>
      <c r="Q38" s="46"/>
      <c r="R38" s="2"/>
      <c r="S38" s="51"/>
      <c r="T38" s="3"/>
      <c r="U38" s="51"/>
      <c r="V38" s="3"/>
      <c r="W38" s="51"/>
      <c r="X38" s="3"/>
      <c r="Y38" s="51"/>
      <c r="Z38" s="3"/>
      <c r="AA38" s="51"/>
      <c r="AB38" s="3"/>
      <c r="AC38" s="51"/>
      <c r="AD38" s="3"/>
      <c r="AE38" s="51"/>
      <c r="AF38" s="55">
        <f t="shared" si="0"/>
        <v>11800</v>
      </c>
      <c r="AG38" s="59">
        <f t="shared" si="0"/>
        <v>0</v>
      </c>
      <c r="AH38" s="33">
        <f t="shared" si="1"/>
        <v>11800</v>
      </c>
    </row>
    <row r="39" spans="1:34" ht="31.5" customHeight="1">
      <c r="A39" s="37">
        <f aca="true" t="shared" si="4" ref="A39:A51">+A38+1</f>
        <v>903</v>
      </c>
      <c r="B39" s="2"/>
      <c r="C39" s="46"/>
      <c r="D39" s="2"/>
      <c r="E39" s="46"/>
      <c r="F39" s="2"/>
      <c r="G39" s="46"/>
      <c r="H39" s="2"/>
      <c r="I39" s="46"/>
      <c r="J39" s="2">
        <f>2000+1000</f>
        <v>3000</v>
      </c>
      <c r="K39" s="46"/>
      <c r="L39" s="2"/>
      <c r="M39" s="46"/>
      <c r="N39" s="2">
        <v>1000</v>
      </c>
      <c r="O39" s="46"/>
      <c r="P39" s="2"/>
      <c r="Q39" s="46"/>
      <c r="R39" s="2"/>
      <c r="S39" s="51"/>
      <c r="T39" s="3">
        <v>1000</v>
      </c>
      <c r="U39" s="51"/>
      <c r="V39" s="3"/>
      <c r="W39" s="51"/>
      <c r="X39" s="3"/>
      <c r="Y39" s="51"/>
      <c r="Z39" s="3"/>
      <c r="AA39" s="51"/>
      <c r="AB39" s="3"/>
      <c r="AC39" s="51"/>
      <c r="AD39" s="3"/>
      <c r="AE39" s="51"/>
      <c r="AF39" s="55">
        <f t="shared" si="0"/>
        <v>5000</v>
      </c>
      <c r="AG39" s="59">
        <f t="shared" si="0"/>
        <v>0</v>
      </c>
      <c r="AH39" s="33">
        <f t="shared" si="1"/>
        <v>5000</v>
      </c>
    </row>
    <row r="40" spans="1:34" ht="31.5" customHeight="1">
      <c r="A40" s="37">
        <f t="shared" si="4"/>
        <v>904</v>
      </c>
      <c r="B40" s="2"/>
      <c r="C40" s="46"/>
      <c r="D40" s="2"/>
      <c r="E40" s="46"/>
      <c r="F40" s="2"/>
      <c r="G40" s="46"/>
      <c r="H40" s="2">
        <v>1000</v>
      </c>
      <c r="I40" s="46"/>
      <c r="J40" s="2"/>
      <c r="K40" s="46"/>
      <c r="L40" s="2"/>
      <c r="M40" s="46"/>
      <c r="N40" s="2"/>
      <c r="O40" s="46"/>
      <c r="P40" s="2"/>
      <c r="Q40" s="46"/>
      <c r="R40" s="2"/>
      <c r="S40" s="51"/>
      <c r="T40" s="3"/>
      <c r="U40" s="51"/>
      <c r="V40" s="3"/>
      <c r="W40" s="51"/>
      <c r="X40" s="3"/>
      <c r="Y40" s="51"/>
      <c r="Z40" s="3"/>
      <c r="AA40" s="51"/>
      <c r="AB40" s="3"/>
      <c r="AC40" s="51"/>
      <c r="AD40" s="3"/>
      <c r="AE40" s="51"/>
      <c r="AF40" s="55">
        <f t="shared" si="0"/>
        <v>1000</v>
      </c>
      <c r="AG40" s="59">
        <f t="shared" si="0"/>
        <v>0</v>
      </c>
      <c r="AH40" s="33">
        <f t="shared" si="1"/>
        <v>1000</v>
      </c>
    </row>
    <row r="41" spans="1:34" ht="31.5" customHeight="1">
      <c r="A41" s="37">
        <f t="shared" si="4"/>
        <v>905</v>
      </c>
      <c r="B41" s="2"/>
      <c r="C41" s="46"/>
      <c r="D41" s="2">
        <v>1000</v>
      </c>
      <c r="E41" s="46"/>
      <c r="F41" s="2">
        <f>11000-10000</f>
        <v>1000</v>
      </c>
      <c r="G41" s="46">
        <v>10000</v>
      </c>
      <c r="H41" s="2">
        <v>2500</v>
      </c>
      <c r="I41" s="46"/>
      <c r="J41" s="2"/>
      <c r="K41" s="46"/>
      <c r="L41" s="2"/>
      <c r="M41" s="46"/>
      <c r="N41" s="2"/>
      <c r="O41" s="46"/>
      <c r="P41" s="2"/>
      <c r="Q41" s="46"/>
      <c r="R41" s="2"/>
      <c r="S41" s="51"/>
      <c r="T41" s="3"/>
      <c r="U41" s="51"/>
      <c r="V41" s="3"/>
      <c r="W41" s="51"/>
      <c r="X41" s="3"/>
      <c r="Y41" s="51"/>
      <c r="Z41" s="3"/>
      <c r="AA41" s="51"/>
      <c r="AB41" s="3"/>
      <c r="AC41" s="51"/>
      <c r="AD41" s="3"/>
      <c r="AE41" s="51"/>
      <c r="AF41" s="55">
        <f t="shared" si="0"/>
        <v>4500</v>
      </c>
      <c r="AG41" s="59">
        <f t="shared" si="0"/>
        <v>10000</v>
      </c>
      <c r="AH41" s="33">
        <f t="shared" si="1"/>
        <v>14500</v>
      </c>
    </row>
    <row r="42" spans="1:34" ht="31.5" customHeight="1">
      <c r="A42" s="37">
        <f t="shared" si="4"/>
        <v>906</v>
      </c>
      <c r="B42" s="2"/>
      <c r="C42" s="46"/>
      <c r="D42" s="2">
        <v>500</v>
      </c>
      <c r="E42" s="46"/>
      <c r="F42" s="2"/>
      <c r="G42" s="46"/>
      <c r="H42" s="2"/>
      <c r="I42" s="46"/>
      <c r="J42" s="2"/>
      <c r="K42" s="46"/>
      <c r="L42" s="2"/>
      <c r="M42" s="46"/>
      <c r="N42" s="2"/>
      <c r="O42" s="46"/>
      <c r="P42" s="2"/>
      <c r="Q42" s="46"/>
      <c r="R42" s="2"/>
      <c r="S42" s="51"/>
      <c r="T42" s="3">
        <v>1000</v>
      </c>
      <c r="U42" s="51"/>
      <c r="V42" s="3"/>
      <c r="W42" s="51"/>
      <c r="X42" s="3"/>
      <c r="Y42" s="51"/>
      <c r="Z42" s="3"/>
      <c r="AA42" s="51"/>
      <c r="AB42" s="3"/>
      <c r="AC42" s="51"/>
      <c r="AD42" s="3"/>
      <c r="AE42" s="51"/>
      <c r="AF42" s="55">
        <f t="shared" si="0"/>
        <v>1500</v>
      </c>
      <c r="AG42" s="59">
        <f t="shared" si="0"/>
        <v>0</v>
      </c>
      <c r="AH42" s="33">
        <f t="shared" si="1"/>
        <v>1500</v>
      </c>
    </row>
    <row r="43" spans="1:34" ht="31.5" customHeight="1">
      <c r="A43" s="37">
        <f t="shared" si="4"/>
        <v>907</v>
      </c>
      <c r="B43" s="2"/>
      <c r="C43" s="46"/>
      <c r="D43" s="2">
        <f>1000+2700</f>
        <v>3700</v>
      </c>
      <c r="E43" s="46"/>
      <c r="F43" s="2"/>
      <c r="G43" s="46"/>
      <c r="H43" s="2"/>
      <c r="I43" s="46"/>
      <c r="J43" s="2"/>
      <c r="K43" s="46"/>
      <c r="L43" s="2"/>
      <c r="M43" s="46"/>
      <c r="N43" s="2"/>
      <c r="O43" s="46"/>
      <c r="P43" s="2"/>
      <c r="Q43" s="46"/>
      <c r="R43" s="2"/>
      <c r="S43" s="51"/>
      <c r="T43" s="3"/>
      <c r="U43" s="51"/>
      <c r="V43" s="3"/>
      <c r="W43" s="51"/>
      <c r="X43" s="3"/>
      <c r="Y43" s="51"/>
      <c r="Z43" s="3"/>
      <c r="AA43" s="51"/>
      <c r="AB43" s="3"/>
      <c r="AC43" s="51"/>
      <c r="AD43" s="3"/>
      <c r="AE43" s="51"/>
      <c r="AF43" s="55">
        <f t="shared" si="0"/>
        <v>3700</v>
      </c>
      <c r="AG43" s="59">
        <f t="shared" si="0"/>
        <v>0</v>
      </c>
      <c r="AH43" s="33">
        <f t="shared" si="1"/>
        <v>3700</v>
      </c>
    </row>
    <row r="44" spans="1:34" ht="31.5" customHeight="1">
      <c r="A44" s="37">
        <f t="shared" si="4"/>
        <v>908</v>
      </c>
      <c r="B44" s="2"/>
      <c r="C44" s="46"/>
      <c r="D44" s="2"/>
      <c r="E44" s="46"/>
      <c r="F44" s="2"/>
      <c r="G44" s="46"/>
      <c r="H44" s="2">
        <v>11010</v>
      </c>
      <c r="I44" s="46"/>
      <c r="J44" s="2"/>
      <c r="K44" s="46"/>
      <c r="L44" s="2"/>
      <c r="M44" s="46"/>
      <c r="N44" s="2">
        <v>6100</v>
      </c>
      <c r="O44" s="46"/>
      <c r="P44" s="2"/>
      <c r="Q44" s="46"/>
      <c r="R44" s="2"/>
      <c r="S44" s="51"/>
      <c r="T44" s="3"/>
      <c r="U44" s="51"/>
      <c r="V44" s="3"/>
      <c r="W44" s="51"/>
      <c r="X44" s="3"/>
      <c r="Y44" s="51"/>
      <c r="Z44" s="3"/>
      <c r="AA44" s="51"/>
      <c r="AB44" s="3"/>
      <c r="AC44" s="51"/>
      <c r="AD44" s="3"/>
      <c r="AE44" s="51"/>
      <c r="AF44" s="55">
        <f t="shared" si="0"/>
        <v>17110</v>
      </c>
      <c r="AG44" s="59">
        <f t="shared" si="0"/>
        <v>0</v>
      </c>
      <c r="AH44" s="33">
        <f t="shared" si="1"/>
        <v>17110</v>
      </c>
    </row>
    <row r="45" spans="1:34" ht="31.5" customHeight="1">
      <c r="A45" s="37">
        <f t="shared" si="4"/>
        <v>909</v>
      </c>
      <c r="B45" s="2"/>
      <c r="C45" s="46"/>
      <c r="D45" s="2"/>
      <c r="E45" s="46"/>
      <c r="F45" s="2"/>
      <c r="G45" s="46"/>
      <c r="H45" s="2">
        <v>5000</v>
      </c>
      <c r="I45" s="46"/>
      <c r="J45" s="2">
        <v>1000</v>
      </c>
      <c r="K45" s="46"/>
      <c r="L45" s="2"/>
      <c r="M45" s="46"/>
      <c r="N45" s="2"/>
      <c r="O45" s="46"/>
      <c r="P45" s="2"/>
      <c r="Q45" s="46"/>
      <c r="R45" s="2"/>
      <c r="S45" s="51"/>
      <c r="T45" s="3"/>
      <c r="U45" s="51"/>
      <c r="V45" s="3"/>
      <c r="W45" s="51"/>
      <c r="X45" s="3"/>
      <c r="Y45" s="51"/>
      <c r="Z45" s="3"/>
      <c r="AA45" s="51"/>
      <c r="AB45" s="3"/>
      <c r="AC45" s="51"/>
      <c r="AD45" s="3"/>
      <c r="AE45" s="51"/>
      <c r="AF45" s="55">
        <f t="shared" si="0"/>
        <v>6000</v>
      </c>
      <c r="AG45" s="59">
        <f t="shared" si="0"/>
        <v>0</v>
      </c>
      <c r="AH45" s="33">
        <f t="shared" si="1"/>
        <v>6000</v>
      </c>
    </row>
    <row r="46" spans="1:34" ht="31.5" customHeight="1">
      <c r="A46" s="37">
        <f t="shared" si="4"/>
        <v>910</v>
      </c>
      <c r="B46" s="2"/>
      <c r="C46" s="46"/>
      <c r="D46" s="2"/>
      <c r="E46" s="46"/>
      <c r="F46" s="2"/>
      <c r="G46" s="46"/>
      <c r="H46" s="2"/>
      <c r="I46" s="46"/>
      <c r="J46" s="2"/>
      <c r="K46" s="46"/>
      <c r="L46" s="2">
        <v>3000</v>
      </c>
      <c r="M46" s="46"/>
      <c r="N46" s="2"/>
      <c r="O46" s="46"/>
      <c r="P46" s="2"/>
      <c r="Q46" s="46"/>
      <c r="R46" s="2"/>
      <c r="S46" s="51"/>
      <c r="T46" s="3">
        <v>1000</v>
      </c>
      <c r="U46" s="51"/>
      <c r="V46" s="3"/>
      <c r="W46" s="51"/>
      <c r="X46" s="3">
        <v>1200</v>
      </c>
      <c r="Y46" s="51"/>
      <c r="Z46" s="3"/>
      <c r="AA46" s="51"/>
      <c r="AB46" s="3"/>
      <c r="AC46" s="51"/>
      <c r="AD46" s="3"/>
      <c r="AE46" s="51"/>
      <c r="AF46" s="55">
        <f t="shared" si="0"/>
        <v>5200</v>
      </c>
      <c r="AG46" s="59">
        <f t="shared" si="0"/>
        <v>0</v>
      </c>
      <c r="AH46" s="33">
        <f t="shared" si="1"/>
        <v>5200</v>
      </c>
    </row>
    <row r="47" spans="1:34" ht="31.5" customHeight="1">
      <c r="A47" s="37">
        <f t="shared" si="4"/>
        <v>911</v>
      </c>
      <c r="B47" s="2"/>
      <c r="C47" s="46"/>
      <c r="D47" s="2"/>
      <c r="E47" s="46"/>
      <c r="F47" s="2"/>
      <c r="G47" s="46"/>
      <c r="H47" s="2"/>
      <c r="I47" s="46"/>
      <c r="J47" s="2"/>
      <c r="K47" s="46"/>
      <c r="L47" s="2"/>
      <c r="M47" s="46"/>
      <c r="N47" s="2">
        <v>4000</v>
      </c>
      <c r="O47" s="46"/>
      <c r="P47" s="2"/>
      <c r="Q47" s="46"/>
      <c r="R47" s="2"/>
      <c r="S47" s="51"/>
      <c r="T47" s="3"/>
      <c r="U47" s="51"/>
      <c r="V47" s="3"/>
      <c r="W47" s="51"/>
      <c r="X47" s="3">
        <v>2000</v>
      </c>
      <c r="Y47" s="51"/>
      <c r="Z47" s="3"/>
      <c r="AA47" s="51"/>
      <c r="AB47" s="3"/>
      <c r="AC47" s="51"/>
      <c r="AD47" s="3"/>
      <c r="AE47" s="51"/>
      <c r="AF47" s="55">
        <f t="shared" si="0"/>
        <v>6000</v>
      </c>
      <c r="AG47" s="59">
        <f t="shared" si="0"/>
        <v>0</v>
      </c>
      <c r="AH47" s="33">
        <f t="shared" si="1"/>
        <v>6000</v>
      </c>
    </row>
    <row r="48" spans="1:34" ht="31.5" customHeight="1">
      <c r="A48" s="37">
        <f t="shared" si="4"/>
        <v>912</v>
      </c>
      <c r="B48" s="2"/>
      <c r="C48" s="46"/>
      <c r="D48" s="2">
        <f>2000+10000</f>
        <v>12000</v>
      </c>
      <c r="E48" s="46"/>
      <c r="F48" s="2"/>
      <c r="G48" s="46"/>
      <c r="H48" s="2"/>
      <c r="I48" s="46"/>
      <c r="J48" s="2">
        <v>2000</v>
      </c>
      <c r="K48" s="46"/>
      <c r="L48" s="2"/>
      <c r="M48" s="46"/>
      <c r="N48" s="2">
        <v>1000</v>
      </c>
      <c r="O48" s="46"/>
      <c r="P48" s="2"/>
      <c r="Q48" s="46"/>
      <c r="R48" s="2"/>
      <c r="S48" s="51"/>
      <c r="T48" s="3"/>
      <c r="U48" s="51"/>
      <c r="V48" s="3"/>
      <c r="W48" s="51"/>
      <c r="X48" s="3"/>
      <c r="Y48" s="51"/>
      <c r="Z48" s="3"/>
      <c r="AA48" s="51"/>
      <c r="AB48" s="3"/>
      <c r="AC48" s="51"/>
      <c r="AD48" s="3"/>
      <c r="AE48" s="51"/>
      <c r="AF48" s="55">
        <f t="shared" si="0"/>
        <v>15000</v>
      </c>
      <c r="AG48" s="59">
        <f t="shared" si="0"/>
        <v>0</v>
      </c>
      <c r="AH48" s="33">
        <f t="shared" si="1"/>
        <v>15000</v>
      </c>
    </row>
    <row r="49" spans="1:34" ht="31.5" customHeight="1">
      <c r="A49" s="37">
        <f t="shared" si="4"/>
        <v>913</v>
      </c>
      <c r="B49" s="2"/>
      <c r="C49" s="46"/>
      <c r="D49" s="2"/>
      <c r="E49" s="46"/>
      <c r="F49" s="2"/>
      <c r="G49" s="46"/>
      <c r="H49" s="2"/>
      <c r="I49" s="46"/>
      <c r="J49" s="2">
        <f>2000+6500</f>
        <v>8500</v>
      </c>
      <c r="K49" s="46"/>
      <c r="L49" s="2"/>
      <c r="M49" s="46"/>
      <c r="N49" s="2"/>
      <c r="O49" s="46"/>
      <c r="P49" s="2"/>
      <c r="Q49" s="46"/>
      <c r="R49" s="2"/>
      <c r="S49" s="51"/>
      <c r="T49" s="3"/>
      <c r="U49" s="51"/>
      <c r="V49" s="3"/>
      <c r="W49" s="51"/>
      <c r="X49" s="3"/>
      <c r="Y49" s="51"/>
      <c r="Z49" s="3"/>
      <c r="AA49" s="51"/>
      <c r="AB49" s="3"/>
      <c r="AC49" s="51"/>
      <c r="AD49" s="3"/>
      <c r="AE49" s="51"/>
      <c r="AF49" s="55">
        <f t="shared" si="0"/>
        <v>8500</v>
      </c>
      <c r="AG49" s="59">
        <f t="shared" si="0"/>
        <v>0</v>
      </c>
      <c r="AH49" s="33">
        <f t="shared" si="1"/>
        <v>8500</v>
      </c>
    </row>
    <row r="50" spans="1:34" ht="31.5" customHeight="1">
      <c r="A50" s="37">
        <f>+A49+1</f>
        <v>914</v>
      </c>
      <c r="B50" s="2"/>
      <c r="C50" s="46"/>
      <c r="D50" s="2"/>
      <c r="E50" s="46"/>
      <c r="F50" s="2"/>
      <c r="G50" s="46"/>
      <c r="H50" s="2">
        <f>10000+1000-10000</f>
        <v>1000</v>
      </c>
      <c r="I50" s="46">
        <v>10000</v>
      </c>
      <c r="J50" s="2">
        <v>2000</v>
      </c>
      <c r="K50" s="46"/>
      <c r="L50" s="2"/>
      <c r="M50" s="46"/>
      <c r="N50" s="2"/>
      <c r="O50" s="46"/>
      <c r="P50" s="2">
        <v>3000</v>
      </c>
      <c r="Q50" s="46"/>
      <c r="R50" s="2"/>
      <c r="S50" s="51"/>
      <c r="T50" s="3"/>
      <c r="U50" s="51"/>
      <c r="V50" s="3"/>
      <c r="W50" s="51"/>
      <c r="X50" s="3"/>
      <c r="Y50" s="51"/>
      <c r="Z50" s="3"/>
      <c r="AA50" s="51"/>
      <c r="AB50" s="3"/>
      <c r="AC50" s="51"/>
      <c r="AD50" s="3"/>
      <c r="AE50" s="51"/>
      <c r="AF50" s="55">
        <f t="shared" si="0"/>
        <v>6000</v>
      </c>
      <c r="AG50" s="59">
        <f t="shared" si="0"/>
        <v>10000</v>
      </c>
      <c r="AH50" s="33">
        <f t="shared" si="1"/>
        <v>16000</v>
      </c>
    </row>
    <row r="51" spans="1:34" ht="31.5" customHeight="1" thickBot="1">
      <c r="A51" s="38">
        <f t="shared" si="4"/>
        <v>915</v>
      </c>
      <c r="B51" s="4"/>
      <c r="C51" s="47"/>
      <c r="D51" s="4"/>
      <c r="E51" s="47"/>
      <c r="F51" s="4"/>
      <c r="G51" s="47"/>
      <c r="H51" s="4">
        <f>10000-10000</f>
        <v>0</v>
      </c>
      <c r="I51" s="47">
        <v>10000</v>
      </c>
      <c r="J51" s="4">
        <f>1000+3500</f>
        <v>4500</v>
      </c>
      <c r="K51" s="47"/>
      <c r="L51" s="4"/>
      <c r="M51" s="47"/>
      <c r="N51" s="4"/>
      <c r="O51" s="47"/>
      <c r="P51" s="4"/>
      <c r="Q51" s="47"/>
      <c r="R51" s="4"/>
      <c r="S51" s="52"/>
      <c r="T51" s="5"/>
      <c r="U51" s="52"/>
      <c r="V51" s="5"/>
      <c r="W51" s="52"/>
      <c r="X51" s="5"/>
      <c r="Y51" s="52"/>
      <c r="Z51" s="5"/>
      <c r="AA51" s="52"/>
      <c r="AB51" s="5"/>
      <c r="AC51" s="52"/>
      <c r="AD51" s="5"/>
      <c r="AE51" s="52"/>
      <c r="AF51" s="7">
        <f t="shared" si="0"/>
        <v>4500</v>
      </c>
      <c r="AG51" s="62">
        <f t="shared" si="0"/>
        <v>10000</v>
      </c>
      <c r="AH51" s="34">
        <f t="shared" si="1"/>
        <v>14500</v>
      </c>
    </row>
    <row r="52" spans="1:34" ht="31.5" customHeight="1" thickBot="1" thickTop="1">
      <c r="A52" s="39" t="s">
        <v>31</v>
      </c>
      <c r="B52" s="40">
        <f>SUM(B5:B51)</f>
        <v>13500</v>
      </c>
      <c r="C52" s="48">
        <f aca="true" t="shared" si="5" ref="C52:AE52">SUM(C5:C51)</f>
        <v>0</v>
      </c>
      <c r="D52" s="40">
        <f t="shared" si="5"/>
        <v>53000</v>
      </c>
      <c r="E52" s="48">
        <f t="shared" si="5"/>
        <v>0</v>
      </c>
      <c r="F52" s="40">
        <f t="shared" si="5"/>
        <v>39600</v>
      </c>
      <c r="G52" s="48">
        <f t="shared" si="5"/>
        <v>20000</v>
      </c>
      <c r="H52" s="40">
        <f t="shared" si="5"/>
        <v>182410</v>
      </c>
      <c r="I52" s="48">
        <f t="shared" si="5"/>
        <v>30000</v>
      </c>
      <c r="J52" s="40">
        <f t="shared" si="5"/>
        <v>97500</v>
      </c>
      <c r="K52" s="48">
        <f t="shared" si="5"/>
        <v>15000</v>
      </c>
      <c r="L52" s="40">
        <f t="shared" si="5"/>
        <v>90800</v>
      </c>
      <c r="M52" s="48">
        <f t="shared" si="5"/>
        <v>0</v>
      </c>
      <c r="N52" s="40">
        <f t="shared" si="5"/>
        <v>14100</v>
      </c>
      <c r="O52" s="48">
        <f t="shared" si="5"/>
        <v>0</v>
      </c>
      <c r="P52" s="40">
        <f t="shared" si="5"/>
        <v>24700</v>
      </c>
      <c r="Q52" s="48">
        <f t="shared" si="5"/>
        <v>0</v>
      </c>
      <c r="R52" s="40">
        <f t="shared" si="5"/>
        <v>4100</v>
      </c>
      <c r="S52" s="48">
        <f t="shared" si="5"/>
        <v>1000</v>
      </c>
      <c r="T52" s="40">
        <f t="shared" si="5"/>
        <v>21000</v>
      </c>
      <c r="U52" s="48">
        <f t="shared" si="5"/>
        <v>0</v>
      </c>
      <c r="V52" s="40">
        <f t="shared" si="5"/>
        <v>49000</v>
      </c>
      <c r="W52" s="48">
        <f t="shared" si="5"/>
        <v>0</v>
      </c>
      <c r="X52" s="40">
        <f t="shared" si="5"/>
        <v>5200</v>
      </c>
      <c r="Y52" s="53">
        <f t="shared" si="5"/>
        <v>0</v>
      </c>
      <c r="Z52" s="40">
        <f t="shared" si="5"/>
        <v>12500</v>
      </c>
      <c r="AA52" s="48">
        <f t="shared" si="5"/>
        <v>0</v>
      </c>
      <c r="AB52" s="40">
        <f t="shared" si="5"/>
        <v>3300</v>
      </c>
      <c r="AC52" s="48">
        <f t="shared" si="5"/>
        <v>0</v>
      </c>
      <c r="AD52" s="40">
        <f t="shared" si="5"/>
        <v>0</v>
      </c>
      <c r="AE52" s="48">
        <f t="shared" si="5"/>
        <v>0</v>
      </c>
      <c r="AF52" s="41">
        <f>+B52+D52+F52+H52+J52+L52+N52+P52+R52+T52+V52+X52+Z52+AB52+AD52</f>
        <v>610710</v>
      </c>
      <c r="AG52" s="63">
        <f>+C52+E52+G52+I52+K52+M52+O52+Q52+S52+U52+W52+Y52+AA52+AC52+AE52</f>
        <v>66000</v>
      </c>
      <c r="AH52" s="42">
        <f>SUM(AH5:AH51)</f>
        <v>676710</v>
      </c>
    </row>
    <row r="53" spans="1:34" ht="33" customHeight="1" thickTop="1">
      <c r="A53" s="12" t="s">
        <v>27</v>
      </c>
      <c r="B53" s="76">
        <f>+B52+C52</f>
        <v>13500</v>
      </c>
      <c r="C53" s="81"/>
      <c r="D53" s="76">
        <f>+D52+E52</f>
        <v>53000</v>
      </c>
      <c r="E53" s="81"/>
      <c r="F53" s="76">
        <f>+F52+G52</f>
        <v>59600</v>
      </c>
      <c r="G53" s="77"/>
      <c r="H53" s="76">
        <f>+H52+I52</f>
        <v>212410</v>
      </c>
      <c r="I53" s="77"/>
      <c r="J53" s="76">
        <f>+J52+K52</f>
        <v>112500</v>
      </c>
      <c r="K53" s="77"/>
      <c r="L53" s="76">
        <f>+L52+M52</f>
        <v>90800</v>
      </c>
      <c r="M53" s="77"/>
      <c r="N53" s="76">
        <f>+N52+O52</f>
        <v>14100</v>
      </c>
      <c r="O53" s="77"/>
      <c r="P53" s="76">
        <f>+P52+Q52</f>
        <v>24700</v>
      </c>
      <c r="Q53" s="77"/>
      <c r="R53" s="76">
        <f>+R52+S52</f>
        <v>5100</v>
      </c>
      <c r="S53" s="77"/>
      <c r="T53" s="76">
        <f>+T52+U52</f>
        <v>21000</v>
      </c>
      <c r="U53" s="77"/>
      <c r="V53" s="76">
        <f>+V52+W52</f>
        <v>49000</v>
      </c>
      <c r="W53" s="77"/>
      <c r="X53" s="79">
        <f>+X52+Y52</f>
        <v>5200</v>
      </c>
      <c r="Y53" s="80"/>
      <c r="Z53" s="79">
        <f>+Z52+AA52</f>
        <v>12500</v>
      </c>
      <c r="AA53" s="80"/>
      <c r="AB53" s="79">
        <f>+AB52+AC52</f>
        <v>3300</v>
      </c>
      <c r="AC53" s="80"/>
      <c r="AD53" s="76">
        <f>+AD52+AE52</f>
        <v>0</v>
      </c>
      <c r="AE53" s="78"/>
      <c r="AF53" s="73">
        <f>+AF52+AG52</f>
        <v>676710</v>
      </c>
      <c r="AG53" s="74"/>
      <c r="AH53" s="75"/>
    </row>
    <row r="55" ht="34.5" customHeight="1">
      <c r="AH55" s="64">
        <f>+AH52-AF53</f>
        <v>0</v>
      </c>
    </row>
  </sheetData>
  <sheetProtection/>
  <mergeCells count="34">
    <mergeCell ref="N53:O53"/>
    <mergeCell ref="P53:Q53"/>
    <mergeCell ref="AF53:AH53"/>
    <mergeCell ref="R53:S53"/>
    <mergeCell ref="T53:U53"/>
    <mergeCell ref="V53:W53"/>
    <mergeCell ref="AD53:AE53"/>
    <mergeCell ref="AB53:AC53"/>
    <mergeCell ref="Z53:AA53"/>
    <mergeCell ref="X53:Y53"/>
    <mergeCell ref="B53:C53"/>
    <mergeCell ref="D53:E53"/>
    <mergeCell ref="F53:G53"/>
    <mergeCell ref="H53:I53"/>
    <mergeCell ref="J53:K53"/>
    <mergeCell ref="L53:M53"/>
    <mergeCell ref="A1:AF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AF3:AH3"/>
    <mergeCell ref="AD3:AE3"/>
    <mergeCell ref="X3:Y3"/>
    <mergeCell ref="Z3:AA3"/>
    <mergeCell ref="AB3:AC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21"/>
  <sheetViews>
    <sheetView zoomScalePageLayoutView="0" workbookViewId="0" topLeftCell="A1">
      <pane xSplit="1" ySplit="3" topLeftCell="B16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K7" sqref="K6:K7"/>
    </sheetView>
  </sheetViews>
  <sheetFormatPr defaultColWidth="9.00390625" defaultRowHeight="16.5"/>
  <cols>
    <col min="1" max="1" width="13.50390625" style="0" customWidth="1"/>
    <col min="2" max="2" width="17.25390625" style="0" customWidth="1"/>
    <col min="3" max="3" width="13.50390625" style="0" customWidth="1"/>
    <col min="4" max="4" width="17.25390625" style="0" customWidth="1"/>
    <col min="5" max="5" width="13.50390625" style="0" customWidth="1"/>
    <col min="6" max="6" width="17.25390625" style="0" customWidth="1"/>
  </cols>
  <sheetData>
    <row r="1" spans="1:6" ht="24">
      <c r="A1" s="82" t="s">
        <v>3</v>
      </c>
      <c r="B1" s="82"/>
      <c r="C1" s="82"/>
      <c r="D1" s="82"/>
      <c r="E1" s="82"/>
      <c r="F1" s="82"/>
    </row>
    <row r="2" spans="1:6" ht="24" customHeight="1">
      <c r="A2" s="1"/>
      <c r="F2" s="65" t="s">
        <v>32</v>
      </c>
    </row>
    <row r="3" spans="1:6" ht="28.5" customHeight="1">
      <c r="A3" s="20" t="s">
        <v>0</v>
      </c>
      <c r="B3" s="9" t="s">
        <v>4</v>
      </c>
      <c r="C3" s="22" t="s">
        <v>0</v>
      </c>
      <c r="D3" s="9" t="s">
        <v>4</v>
      </c>
      <c r="E3" s="22" t="s">
        <v>0</v>
      </c>
      <c r="F3" s="9" t="s">
        <v>4</v>
      </c>
    </row>
    <row r="4" spans="1:6" ht="28.5" customHeight="1">
      <c r="A4" s="20">
        <v>701</v>
      </c>
      <c r="B4" s="15">
        <f>+'[1]日統計表-96'!$AH5</f>
        <v>15600</v>
      </c>
      <c r="C4" s="20">
        <v>801</v>
      </c>
      <c r="D4" s="15">
        <f>+'[1]日統計表-96'!$AH21</f>
        <v>5800</v>
      </c>
      <c r="E4" s="20">
        <v>901</v>
      </c>
      <c r="F4" s="15">
        <f>+'[1]日統計表-96'!$AH37</f>
        <v>32500</v>
      </c>
    </row>
    <row r="5" spans="1:6" ht="28.5" customHeight="1">
      <c r="A5" s="20">
        <f>+A4+1</f>
        <v>702</v>
      </c>
      <c r="B5" s="15">
        <f>+'[1]日統計表-96'!$AH6</f>
        <v>11600</v>
      </c>
      <c r="C5" s="20">
        <f>+C4+1</f>
        <v>802</v>
      </c>
      <c r="D5" s="15">
        <f>+'[1]日統計表-96'!$AH22</f>
        <v>4300</v>
      </c>
      <c r="E5" s="20">
        <f>+E4+1</f>
        <v>902</v>
      </c>
      <c r="F5" s="15">
        <f>+'[1]日統計表-96'!$AH38</f>
        <v>11800</v>
      </c>
    </row>
    <row r="6" spans="1:6" ht="28.5" customHeight="1">
      <c r="A6" s="20">
        <f>+A5+1</f>
        <v>703</v>
      </c>
      <c r="B6" s="15">
        <f>+'[1]日統計表-96'!$AH7</f>
        <v>11000</v>
      </c>
      <c r="C6" s="20">
        <f aca="true" t="shared" si="0" ref="C6:C19">+C5+1</f>
        <v>803</v>
      </c>
      <c r="D6" s="15">
        <f>+'[1]日統計表-96'!$AH23</f>
        <v>17300</v>
      </c>
      <c r="E6" s="20">
        <f aca="true" t="shared" si="1" ref="E6:E18">+E5+1</f>
        <v>903</v>
      </c>
      <c r="F6" s="15">
        <f>+'[1]日統計表-96'!$AH39</f>
        <v>5000</v>
      </c>
    </row>
    <row r="7" spans="1:6" ht="28.5" customHeight="1">
      <c r="A7" s="20">
        <f aca="true" t="shared" si="2" ref="A7:A19">+A6+1</f>
        <v>704</v>
      </c>
      <c r="B7" s="15">
        <f>+'[1]日統計表-96'!$AH8</f>
        <v>10400</v>
      </c>
      <c r="C7" s="20">
        <f t="shared" si="0"/>
        <v>804</v>
      </c>
      <c r="D7" s="15">
        <f>+'[1]日統計表-96'!$AH24</f>
        <v>30500</v>
      </c>
      <c r="E7" s="20">
        <f t="shared" si="1"/>
        <v>904</v>
      </c>
      <c r="F7" s="15">
        <f>+'[1]日統計表-96'!$AH40</f>
        <v>1000</v>
      </c>
    </row>
    <row r="8" spans="1:6" ht="28.5" customHeight="1">
      <c r="A8" s="20">
        <f t="shared" si="2"/>
        <v>705</v>
      </c>
      <c r="B8" s="15">
        <f>+'[1]日統計表-96'!$AH9</f>
        <v>25600</v>
      </c>
      <c r="C8" s="20">
        <f t="shared" si="0"/>
        <v>805</v>
      </c>
      <c r="D8" s="15">
        <f>+'[1]日統計表-96'!$AH25</f>
        <v>10300</v>
      </c>
      <c r="E8" s="20">
        <f t="shared" si="1"/>
        <v>905</v>
      </c>
      <c r="F8" s="15">
        <f>+'[1]日統計表-96'!$AH41</f>
        <v>14500</v>
      </c>
    </row>
    <row r="9" spans="1:6" ht="28.5" customHeight="1">
      <c r="A9" s="20">
        <f t="shared" si="2"/>
        <v>706</v>
      </c>
      <c r="B9" s="15">
        <f>+'[1]日統計表-96'!$AH10</f>
        <v>10200</v>
      </c>
      <c r="C9" s="20">
        <f t="shared" si="0"/>
        <v>806</v>
      </c>
      <c r="D9" s="15">
        <f>+'[1]日統計表-96'!$AH26</f>
        <v>44200</v>
      </c>
      <c r="E9" s="20">
        <f t="shared" si="1"/>
        <v>906</v>
      </c>
      <c r="F9" s="15">
        <f>+'[1]日統計表-96'!$AH42</f>
        <v>1500</v>
      </c>
    </row>
    <row r="10" spans="1:6" ht="28.5" customHeight="1">
      <c r="A10" s="20">
        <f t="shared" si="2"/>
        <v>707</v>
      </c>
      <c r="B10" s="15">
        <f>+'[1]日統計表-96'!$AH11</f>
        <v>29300</v>
      </c>
      <c r="C10" s="20">
        <f t="shared" si="0"/>
        <v>807</v>
      </c>
      <c r="D10" s="15">
        <f>+'[1]日統計表-96'!$AH27</f>
        <v>6000</v>
      </c>
      <c r="E10" s="20">
        <f t="shared" si="1"/>
        <v>907</v>
      </c>
      <c r="F10" s="15">
        <f>+'[1]日統計表-96'!$AH43</f>
        <v>3700</v>
      </c>
    </row>
    <row r="11" spans="1:6" ht="28.5" customHeight="1">
      <c r="A11" s="20">
        <f t="shared" si="2"/>
        <v>708</v>
      </c>
      <c r="B11" s="15">
        <f>+'[1]日統計表-96'!$AH12</f>
        <v>22600</v>
      </c>
      <c r="C11" s="20">
        <f t="shared" si="0"/>
        <v>808</v>
      </c>
      <c r="D11" s="15">
        <f>+'[1]日統計表-96'!$AH28</f>
        <v>3000</v>
      </c>
      <c r="E11" s="20">
        <f t="shared" si="1"/>
        <v>908</v>
      </c>
      <c r="F11" s="15">
        <f>+'[1]日統計表-96'!$AH44</f>
        <v>17110</v>
      </c>
    </row>
    <row r="12" spans="1:6" ht="28.5" customHeight="1">
      <c r="A12" s="20">
        <f t="shared" si="2"/>
        <v>709</v>
      </c>
      <c r="B12" s="15">
        <f>+'[1]日統計表-96'!$AH13</f>
        <v>22700</v>
      </c>
      <c r="C12" s="20">
        <f t="shared" si="0"/>
        <v>809</v>
      </c>
      <c r="D12" s="15">
        <f>+'[1]日統計表-96'!$AH29</f>
        <v>19900</v>
      </c>
      <c r="E12" s="20">
        <f t="shared" si="1"/>
        <v>909</v>
      </c>
      <c r="F12" s="15">
        <f>+'[1]日統計表-96'!$AH45</f>
        <v>6000</v>
      </c>
    </row>
    <row r="13" spans="1:6" ht="28.5" customHeight="1">
      <c r="A13" s="20">
        <f t="shared" si="2"/>
        <v>710</v>
      </c>
      <c r="B13" s="15">
        <f>+'[1]日統計表-96'!$AH14</f>
        <v>15500</v>
      </c>
      <c r="C13" s="20">
        <f t="shared" si="0"/>
        <v>810</v>
      </c>
      <c r="D13" s="15">
        <f>+'[1]日統計表-96'!$AH30</f>
        <v>8600</v>
      </c>
      <c r="E13" s="20">
        <f t="shared" si="1"/>
        <v>910</v>
      </c>
      <c r="F13" s="15">
        <f>+'[1]日統計表-96'!$AH46</f>
        <v>5200</v>
      </c>
    </row>
    <row r="14" spans="1:6" ht="28.5" customHeight="1">
      <c r="A14" s="20">
        <f t="shared" si="2"/>
        <v>711</v>
      </c>
      <c r="B14" s="15">
        <f>+'[1]日統計表-96'!$AH15</f>
        <v>15000</v>
      </c>
      <c r="C14" s="20">
        <f t="shared" si="0"/>
        <v>811</v>
      </c>
      <c r="D14" s="15">
        <f>+'[1]日統計表-96'!$AH31</f>
        <v>28700</v>
      </c>
      <c r="E14" s="20">
        <f t="shared" si="1"/>
        <v>911</v>
      </c>
      <c r="F14" s="15">
        <f>+'[1]日統計表-96'!$AH47</f>
        <v>6000</v>
      </c>
    </row>
    <row r="15" spans="1:6" ht="28.5" customHeight="1">
      <c r="A15" s="20">
        <f t="shared" si="2"/>
        <v>712</v>
      </c>
      <c r="B15" s="15">
        <f>+'[1]日統計表-96'!$AH16</f>
        <v>19500</v>
      </c>
      <c r="C15" s="20">
        <f t="shared" si="0"/>
        <v>812</v>
      </c>
      <c r="D15" s="15">
        <f>+'[1]日統計表-96'!$AH32</f>
        <v>17800</v>
      </c>
      <c r="E15" s="20">
        <f t="shared" si="1"/>
        <v>912</v>
      </c>
      <c r="F15" s="15">
        <f>+'[1]日統計表-96'!$AH48</f>
        <v>15000</v>
      </c>
    </row>
    <row r="16" spans="1:6" ht="28.5" customHeight="1">
      <c r="A16" s="20">
        <f t="shared" si="2"/>
        <v>713</v>
      </c>
      <c r="B16" s="15">
        <f>+'[1]日統計表-96'!$AH17</f>
        <v>18900</v>
      </c>
      <c r="C16" s="20">
        <f t="shared" si="0"/>
        <v>813</v>
      </c>
      <c r="D16" s="15">
        <f>+'[1]日統計表-96'!$AH33</f>
        <v>4500</v>
      </c>
      <c r="E16" s="20">
        <f t="shared" si="1"/>
        <v>913</v>
      </c>
      <c r="F16" s="15">
        <f>+'[1]日統計表-96'!$AH49</f>
        <v>8500</v>
      </c>
    </row>
    <row r="17" spans="1:6" ht="28.5" customHeight="1">
      <c r="A17" s="20">
        <f t="shared" si="2"/>
        <v>714</v>
      </c>
      <c r="B17" s="15">
        <f>+'[1]日統計表-96'!$AH18</f>
        <v>7100</v>
      </c>
      <c r="C17" s="20">
        <f t="shared" si="0"/>
        <v>814</v>
      </c>
      <c r="D17" s="15">
        <f>+'[1]日統計表-96'!$AH34</f>
        <v>14100</v>
      </c>
      <c r="E17" s="20">
        <f>+E16+1</f>
        <v>914</v>
      </c>
      <c r="F17" s="15">
        <f>+'[1]日統計表-96'!$AH50</f>
        <v>16000</v>
      </c>
    </row>
    <row r="18" spans="1:6" ht="28.5" customHeight="1">
      <c r="A18" s="20">
        <f t="shared" si="2"/>
        <v>715</v>
      </c>
      <c r="B18" s="15">
        <f>+'[1]日統計表-96'!$AH19</f>
        <v>17000</v>
      </c>
      <c r="C18" s="20">
        <f t="shared" si="0"/>
        <v>815</v>
      </c>
      <c r="D18" s="15">
        <f>+'[1]日統計表-96'!$AH35</f>
        <v>13900</v>
      </c>
      <c r="E18" s="20">
        <f t="shared" si="1"/>
        <v>915</v>
      </c>
      <c r="F18" s="15">
        <f>+'[1]日統計表-96'!$AH51</f>
        <v>14500</v>
      </c>
    </row>
    <row r="19" spans="1:6" ht="28.5" customHeight="1" thickBot="1">
      <c r="A19" s="21">
        <f t="shared" si="2"/>
        <v>716</v>
      </c>
      <c r="B19" s="15">
        <f>+'[1]日統計表-96'!AH20</f>
        <v>25300</v>
      </c>
      <c r="C19" s="21">
        <f t="shared" si="0"/>
        <v>816</v>
      </c>
      <c r="D19" s="15">
        <f>+'[1]日統計表-96'!AH36</f>
        <v>12200</v>
      </c>
      <c r="E19" s="23"/>
      <c r="F19" s="15"/>
    </row>
    <row r="20" spans="1:6" ht="28.5" customHeight="1" thickBot="1" thickTop="1">
      <c r="A20" s="13" t="s">
        <v>2</v>
      </c>
      <c r="B20" s="16">
        <f>SUM(B4:B19)</f>
        <v>277300</v>
      </c>
      <c r="C20" s="14"/>
      <c r="D20" s="16">
        <f>SUM(D4:D19)</f>
        <v>241100</v>
      </c>
      <c r="E20" s="14"/>
      <c r="F20" s="16">
        <f>SUM(F4:F19)</f>
        <v>158310</v>
      </c>
    </row>
    <row r="21" spans="1:6" ht="37.5" customHeight="1" thickTop="1">
      <c r="A21" s="66" t="s">
        <v>33</v>
      </c>
      <c r="B21" s="17">
        <f>+'[1]日統計表-96'!AG52</f>
        <v>66000</v>
      </c>
      <c r="C21" s="66" t="s">
        <v>34</v>
      </c>
      <c r="D21" s="17">
        <f>+'[1]日統計表-96'!AF52</f>
        <v>610710</v>
      </c>
      <c r="E21" s="66" t="s">
        <v>35</v>
      </c>
      <c r="F21" s="18">
        <f>+F20+D20+B20</f>
        <v>676710</v>
      </c>
    </row>
    <row r="22" ht="33.75" customHeight="1"/>
    <row r="23" ht="33.75" customHeight="1"/>
  </sheetData>
  <sheetProtection/>
  <mergeCells count="1">
    <mergeCell ref="A1:F1"/>
  </mergeCells>
  <printOptions horizontalCentered="1"/>
  <pageMargins left="0.1968503937007874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D15" sqref="D15"/>
    </sheetView>
  </sheetViews>
  <sheetFormatPr defaultColWidth="9.00390625" defaultRowHeight="16.5"/>
  <cols>
    <col min="1" max="1" width="13.50390625" style="0" customWidth="1"/>
    <col min="2" max="2" width="17.25390625" style="0" customWidth="1"/>
    <col min="3" max="3" width="13.50390625" style="0" customWidth="1"/>
    <col min="4" max="4" width="17.25390625" style="0" customWidth="1"/>
    <col min="5" max="5" width="13.50390625" style="0" customWidth="1"/>
    <col min="6" max="6" width="17.25390625" style="0" customWidth="1"/>
  </cols>
  <sheetData>
    <row r="1" spans="1:6" ht="24">
      <c r="A1" s="82" t="s">
        <v>14</v>
      </c>
      <c r="B1" s="82"/>
      <c r="C1" s="82"/>
      <c r="D1" s="82"/>
      <c r="E1" s="82"/>
      <c r="F1" s="82"/>
    </row>
    <row r="2" ht="15.75">
      <c r="A2" s="1"/>
    </row>
    <row r="3" spans="1:6" ht="24">
      <c r="A3" s="8" t="s">
        <v>8</v>
      </c>
      <c r="B3" s="9" t="s">
        <v>9</v>
      </c>
      <c r="C3" s="9" t="s">
        <v>8</v>
      </c>
      <c r="D3" s="9" t="s">
        <v>9</v>
      </c>
      <c r="E3" s="9" t="s">
        <v>8</v>
      </c>
      <c r="F3" s="9" t="s">
        <v>9</v>
      </c>
    </row>
    <row r="4" spans="1:6" ht="24">
      <c r="A4" s="8">
        <v>701</v>
      </c>
      <c r="B4" s="15">
        <v>19000</v>
      </c>
      <c r="C4" s="8">
        <v>801</v>
      </c>
      <c r="D4" s="15">
        <v>30500</v>
      </c>
      <c r="E4" s="8">
        <v>901</v>
      </c>
      <c r="F4" s="15">
        <v>8120</v>
      </c>
    </row>
    <row r="5" spans="1:6" ht="24">
      <c r="A5" s="8">
        <f aca="true" t="shared" si="0" ref="A5:A19">+A4+1</f>
        <v>702</v>
      </c>
      <c r="B5" s="15">
        <v>2500</v>
      </c>
      <c r="C5" s="8">
        <f aca="true" t="shared" si="1" ref="C5:C18">+C4+1</f>
        <v>802</v>
      </c>
      <c r="D5" s="15">
        <v>13600</v>
      </c>
      <c r="E5" s="8">
        <f aca="true" t="shared" si="2" ref="E5:E15">+E4+1</f>
        <v>902</v>
      </c>
      <c r="F5" s="15">
        <v>4200</v>
      </c>
    </row>
    <row r="6" spans="1:6" ht="24">
      <c r="A6" s="8">
        <f t="shared" si="0"/>
        <v>703</v>
      </c>
      <c r="B6" s="15">
        <v>19200</v>
      </c>
      <c r="C6" s="8">
        <f t="shared" si="1"/>
        <v>803</v>
      </c>
      <c r="D6" s="15">
        <v>0</v>
      </c>
      <c r="E6" s="8">
        <f t="shared" si="2"/>
        <v>903</v>
      </c>
      <c r="F6" s="15">
        <v>33500</v>
      </c>
    </row>
    <row r="7" spans="1:6" ht="24">
      <c r="A7" s="8">
        <f t="shared" si="0"/>
        <v>704</v>
      </c>
      <c r="B7" s="15">
        <v>42520</v>
      </c>
      <c r="C7" s="8">
        <f t="shared" si="1"/>
        <v>804</v>
      </c>
      <c r="D7" s="15">
        <v>11500</v>
      </c>
      <c r="E7" s="8">
        <f t="shared" si="2"/>
        <v>904</v>
      </c>
      <c r="F7" s="15">
        <v>8000</v>
      </c>
    </row>
    <row r="8" spans="1:6" ht="24">
      <c r="A8" s="8">
        <f t="shared" si="0"/>
        <v>705</v>
      </c>
      <c r="B8" s="15">
        <v>13300</v>
      </c>
      <c r="C8" s="8">
        <f t="shared" si="1"/>
        <v>805</v>
      </c>
      <c r="D8" s="15">
        <v>6900</v>
      </c>
      <c r="E8" s="8">
        <f t="shared" si="2"/>
        <v>905</v>
      </c>
      <c r="F8" s="15">
        <v>8000</v>
      </c>
    </row>
    <row r="9" spans="1:6" ht="24">
      <c r="A9" s="8">
        <f t="shared" si="0"/>
        <v>706</v>
      </c>
      <c r="B9" s="15">
        <v>18700</v>
      </c>
      <c r="C9" s="8">
        <f t="shared" si="1"/>
        <v>806</v>
      </c>
      <c r="D9" s="15">
        <v>10300</v>
      </c>
      <c r="E9" s="8">
        <f t="shared" si="2"/>
        <v>906</v>
      </c>
      <c r="F9" s="15">
        <v>8000</v>
      </c>
    </row>
    <row r="10" spans="1:6" ht="24">
      <c r="A10" s="8">
        <f t="shared" si="0"/>
        <v>707</v>
      </c>
      <c r="B10" s="15">
        <v>6000</v>
      </c>
      <c r="C10" s="8">
        <f t="shared" si="1"/>
        <v>807</v>
      </c>
      <c r="D10" s="15">
        <v>14000</v>
      </c>
      <c r="E10" s="8">
        <f t="shared" si="2"/>
        <v>907</v>
      </c>
      <c r="F10" s="15">
        <v>1000</v>
      </c>
    </row>
    <row r="11" spans="1:6" ht="24">
      <c r="A11" s="8">
        <f t="shared" si="0"/>
        <v>708</v>
      </c>
      <c r="B11" s="15">
        <v>500</v>
      </c>
      <c r="C11" s="8">
        <f t="shared" si="1"/>
        <v>808</v>
      </c>
      <c r="D11" s="15">
        <v>12600</v>
      </c>
      <c r="E11" s="8">
        <f t="shared" si="2"/>
        <v>908</v>
      </c>
      <c r="F11" s="15">
        <v>8800</v>
      </c>
    </row>
    <row r="12" spans="1:6" ht="24">
      <c r="A12" s="8">
        <f t="shared" si="0"/>
        <v>709</v>
      </c>
      <c r="B12" s="15">
        <v>18020</v>
      </c>
      <c r="C12" s="8">
        <f t="shared" si="1"/>
        <v>809</v>
      </c>
      <c r="D12" s="15">
        <v>3000</v>
      </c>
      <c r="E12" s="8">
        <f t="shared" si="2"/>
        <v>909</v>
      </c>
      <c r="F12" s="15">
        <v>5800</v>
      </c>
    </row>
    <row r="13" spans="1:6" ht="24">
      <c r="A13" s="8">
        <f t="shared" si="0"/>
        <v>710</v>
      </c>
      <c r="B13" s="15">
        <v>7700</v>
      </c>
      <c r="C13" s="8">
        <f t="shared" si="1"/>
        <v>810</v>
      </c>
      <c r="D13" s="15">
        <v>3700</v>
      </c>
      <c r="E13" s="8">
        <f t="shared" si="2"/>
        <v>910</v>
      </c>
      <c r="F13" s="15">
        <v>17600</v>
      </c>
    </row>
    <row r="14" spans="1:6" ht="24">
      <c r="A14" s="8">
        <f t="shared" si="0"/>
        <v>711</v>
      </c>
      <c r="B14" s="15">
        <v>31000</v>
      </c>
      <c r="C14" s="8">
        <f t="shared" si="1"/>
        <v>811</v>
      </c>
      <c r="D14" s="15">
        <v>6400</v>
      </c>
      <c r="E14" s="8">
        <f t="shared" si="2"/>
        <v>911</v>
      </c>
      <c r="F14" s="15">
        <v>9000</v>
      </c>
    </row>
    <row r="15" spans="1:6" ht="24">
      <c r="A15" s="8">
        <f t="shared" si="0"/>
        <v>712</v>
      </c>
      <c r="B15" s="15">
        <v>11500</v>
      </c>
      <c r="C15" s="8">
        <f t="shared" si="1"/>
        <v>812</v>
      </c>
      <c r="D15" s="15">
        <v>7500</v>
      </c>
      <c r="E15" s="8">
        <f t="shared" si="2"/>
        <v>912</v>
      </c>
      <c r="F15" s="15">
        <v>9800</v>
      </c>
    </row>
    <row r="16" spans="1:6" ht="24">
      <c r="A16" s="8">
        <f t="shared" si="0"/>
        <v>713</v>
      </c>
      <c r="B16" s="15">
        <v>7900</v>
      </c>
      <c r="C16" s="8">
        <f t="shared" si="1"/>
        <v>813</v>
      </c>
      <c r="D16" s="15">
        <v>12500</v>
      </c>
      <c r="E16" s="8"/>
      <c r="F16" s="15"/>
    </row>
    <row r="17" spans="1:6" ht="24">
      <c r="A17" s="8">
        <f t="shared" si="0"/>
        <v>714</v>
      </c>
      <c r="B17" s="15">
        <v>12000</v>
      </c>
      <c r="C17" s="8">
        <f t="shared" si="1"/>
        <v>814</v>
      </c>
      <c r="D17" s="15">
        <v>7500</v>
      </c>
      <c r="E17" s="8"/>
      <c r="F17" s="15"/>
    </row>
    <row r="18" spans="1:6" ht="24">
      <c r="A18" s="8">
        <f t="shared" si="0"/>
        <v>715</v>
      </c>
      <c r="B18" s="15">
        <v>13000</v>
      </c>
      <c r="C18" s="8">
        <f t="shared" si="1"/>
        <v>815</v>
      </c>
      <c r="D18" s="15">
        <v>0</v>
      </c>
      <c r="E18" s="8"/>
      <c r="F18" s="15"/>
    </row>
    <row r="19" spans="1:6" ht="24.75" thickBot="1">
      <c r="A19" s="10">
        <f t="shared" si="0"/>
        <v>716</v>
      </c>
      <c r="B19" s="15">
        <v>32600</v>
      </c>
      <c r="C19" s="10"/>
      <c r="D19" s="15"/>
      <c r="E19" s="11" t="s">
        <v>15</v>
      </c>
      <c r="F19" s="15">
        <v>4800</v>
      </c>
    </row>
    <row r="20" spans="1:6" ht="25.5" thickBot="1" thickTop="1">
      <c r="A20" s="13" t="s">
        <v>10</v>
      </c>
      <c r="B20" s="16">
        <f>SUM(B4:B19)</f>
        <v>255440</v>
      </c>
      <c r="C20" s="14"/>
      <c r="D20" s="16">
        <f>SUM(D4:D19)</f>
        <v>140000</v>
      </c>
      <c r="E20" s="14"/>
      <c r="F20" s="16">
        <f>SUM(F4:F19)</f>
        <v>126620</v>
      </c>
    </row>
    <row r="21" spans="1:6" ht="33.75" customHeight="1" thickTop="1">
      <c r="A21" s="12" t="s">
        <v>11</v>
      </c>
      <c r="B21" s="17">
        <v>0</v>
      </c>
      <c r="C21" s="12" t="s">
        <v>12</v>
      </c>
      <c r="D21" s="17">
        <v>0</v>
      </c>
      <c r="E21" s="12" t="s">
        <v>13</v>
      </c>
      <c r="F21" s="18">
        <f>+F20+D20+B20</f>
        <v>522060</v>
      </c>
    </row>
    <row r="22" ht="33.75" customHeight="1"/>
    <row r="23" ht="33.75" customHeight="1"/>
  </sheetData>
  <sheetProtection/>
  <mergeCells count="1">
    <mergeCell ref="A1:F1"/>
  </mergeCells>
  <printOptions/>
  <pageMargins left="0.19" right="0.12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paul</cp:lastModifiedBy>
  <cp:lastPrinted>2007-12-20T08:40:58Z</cp:lastPrinted>
  <dcterms:created xsi:type="dcterms:W3CDTF">2007-11-23T00:21:57Z</dcterms:created>
  <dcterms:modified xsi:type="dcterms:W3CDTF">2008-12-26T08:13:47Z</dcterms:modified>
  <cp:category/>
  <cp:version/>
  <cp:contentType/>
  <cp:contentStatus/>
</cp:coreProperties>
</file>